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40" windowHeight="11730" activeTab="4"/>
  </bookViews>
  <sheets>
    <sheet name="Меню младшие 1-4 кл" sheetId="6" r:id="rId1"/>
    <sheet name="Меню старшие 5-11 кл " sheetId="7" r:id="rId2"/>
    <sheet name="Замена 1 неделя" sheetId="9" r:id="rId3"/>
    <sheet name="Замена 2 неделя" sheetId="13" r:id="rId4"/>
    <sheet name="Меню сокращенное" sheetId="12" r:id="rId5"/>
  </sheets>
  <definedNames>
    <definedName name="_xlnm._FilterDatabase" localSheetId="0" hidden="1">'Меню младшие 1-4 кл'!$A$2:$A$184</definedName>
  </definedNames>
  <calcPr calcId="145621" refMode="R1C1"/>
</workbook>
</file>

<file path=xl/calcChain.xml><?xml version="1.0" encoding="utf-8"?>
<calcChain xmlns="http://schemas.openxmlformats.org/spreadsheetml/2006/main">
  <c r="G96" i="7" l="1"/>
  <c r="H96" i="7"/>
  <c r="I96" i="7"/>
  <c r="J96" i="7"/>
  <c r="K96" i="7"/>
  <c r="L96" i="7"/>
  <c r="M96" i="7"/>
  <c r="N96" i="7"/>
  <c r="O96" i="7"/>
  <c r="C169" i="6"/>
  <c r="C107" i="6"/>
  <c r="C170" i="6"/>
  <c r="C171" i="6" s="1"/>
  <c r="E97" i="6"/>
  <c r="E98" i="6" s="1"/>
  <c r="F97" i="6"/>
  <c r="F98" i="6" s="1"/>
  <c r="G97" i="6"/>
  <c r="G98" i="6"/>
  <c r="H97" i="6"/>
  <c r="H98" i="6"/>
  <c r="I97" i="6"/>
  <c r="I98" i="6" s="1"/>
  <c r="J97" i="6"/>
  <c r="J98" i="6" s="1"/>
  <c r="K97" i="6"/>
  <c r="K98" i="6" s="1"/>
  <c r="L97" i="6"/>
  <c r="L98" i="6" s="1"/>
  <c r="M97" i="6"/>
  <c r="M98" i="6"/>
  <c r="N97" i="6"/>
  <c r="N98" i="6" s="1"/>
  <c r="O97" i="6"/>
  <c r="O98" i="6" s="1"/>
  <c r="D97" i="6"/>
  <c r="D98" i="6" s="1"/>
  <c r="E118" i="7"/>
  <c r="F118" i="7"/>
  <c r="G118" i="7"/>
  <c r="H118" i="7"/>
  <c r="I118" i="7"/>
  <c r="J118" i="7"/>
  <c r="K118" i="7"/>
  <c r="L118" i="7"/>
  <c r="M118" i="7"/>
  <c r="N118" i="7"/>
  <c r="O118" i="7"/>
  <c r="D118" i="7"/>
  <c r="G29" i="9"/>
  <c r="G33" i="9" s="1"/>
  <c r="H29" i="9"/>
  <c r="I29" i="9"/>
  <c r="I33" i="9"/>
  <c r="J29" i="9"/>
  <c r="J33" i="9"/>
  <c r="J26" i="9"/>
  <c r="I26" i="9"/>
  <c r="H26" i="9"/>
  <c r="G26" i="9"/>
  <c r="H17" i="9"/>
  <c r="I17" i="9"/>
  <c r="J17" i="9"/>
  <c r="G17" i="9"/>
  <c r="J10" i="9"/>
  <c r="I10" i="9"/>
  <c r="H10" i="9"/>
  <c r="G10" i="9"/>
  <c r="F164" i="7"/>
  <c r="G164" i="7"/>
  <c r="H164" i="7"/>
  <c r="I164" i="7"/>
  <c r="J164" i="7"/>
  <c r="K164" i="7"/>
  <c r="L164" i="7"/>
  <c r="M164" i="7"/>
  <c r="N164" i="7"/>
  <c r="O164" i="7"/>
  <c r="D164" i="7"/>
  <c r="F157" i="7"/>
  <c r="G157" i="7"/>
  <c r="H157" i="7"/>
  <c r="I157" i="7"/>
  <c r="J157" i="7"/>
  <c r="K157" i="7"/>
  <c r="L157" i="7"/>
  <c r="M157" i="7"/>
  <c r="N157" i="7"/>
  <c r="O157" i="7"/>
  <c r="D157" i="7"/>
  <c r="G149" i="7"/>
  <c r="F149" i="7"/>
  <c r="D149" i="7"/>
  <c r="H149" i="7"/>
  <c r="I149" i="7"/>
  <c r="J149" i="7"/>
  <c r="K149" i="7"/>
  <c r="L149" i="7"/>
  <c r="M149" i="7"/>
  <c r="N149" i="7"/>
  <c r="O149" i="7"/>
  <c r="P157" i="7"/>
  <c r="Q157" i="7"/>
  <c r="G134" i="7"/>
  <c r="H134" i="7"/>
  <c r="I134" i="7"/>
  <c r="J134" i="7"/>
  <c r="K134" i="7"/>
  <c r="L134" i="7"/>
  <c r="M134" i="7"/>
  <c r="N134" i="7"/>
  <c r="O134" i="7"/>
  <c r="F134" i="7"/>
  <c r="E134" i="7"/>
  <c r="D134" i="7"/>
  <c r="P134" i="7"/>
  <c r="Q134" i="7"/>
  <c r="E126" i="7"/>
  <c r="F126" i="7"/>
  <c r="F165" i="7" s="1"/>
  <c r="G126" i="7"/>
  <c r="H126" i="7"/>
  <c r="I126" i="7"/>
  <c r="J126" i="7"/>
  <c r="K126" i="7"/>
  <c r="L126" i="7"/>
  <c r="M126" i="7"/>
  <c r="N126" i="7"/>
  <c r="O126" i="7"/>
  <c r="D126" i="7"/>
  <c r="N60" i="7"/>
  <c r="J60" i="7"/>
  <c r="F60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E88" i="7"/>
  <c r="F88" i="7"/>
  <c r="G88" i="7"/>
  <c r="H88" i="7"/>
  <c r="I88" i="7"/>
  <c r="J88" i="7"/>
  <c r="K88" i="7"/>
  <c r="L88" i="7"/>
  <c r="M88" i="7"/>
  <c r="N88" i="7"/>
  <c r="O88" i="7"/>
  <c r="D88" i="7"/>
  <c r="P89" i="7"/>
  <c r="Q89" i="7"/>
  <c r="D77" i="7"/>
  <c r="D68" i="7"/>
  <c r="E60" i="7"/>
  <c r="G60" i="7"/>
  <c r="H60" i="7"/>
  <c r="I60" i="7"/>
  <c r="K60" i="7"/>
  <c r="K104" i="7" s="1"/>
  <c r="L60" i="7"/>
  <c r="M60" i="7"/>
  <c r="O60" i="7"/>
  <c r="D60" i="7"/>
  <c r="D166" i="7" s="1"/>
  <c r="D167" i="7" s="1"/>
  <c r="E168" i="6"/>
  <c r="F168" i="6"/>
  <c r="G168" i="6"/>
  <c r="H168" i="6"/>
  <c r="I168" i="6"/>
  <c r="J168" i="6"/>
  <c r="K168" i="6"/>
  <c r="L168" i="6"/>
  <c r="M168" i="6"/>
  <c r="N168" i="6"/>
  <c r="O168" i="6"/>
  <c r="D168" i="6"/>
  <c r="E160" i="6"/>
  <c r="F160" i="6"/>
  <c r="G160" i="6"/>
  <c r="H160" i="6"/>
  <c r="I160" i="6"/>
  <c r="J160" i="6"/>
  <c r="K160" i="6"/>
  <c r="L160" i="6"/>
  <c r="M160" i="6"/>
  <c r="N160" i="6"/>
  <c r="O160" i="6"/>
  <c r="D160" i="6"/>
  <c r="E153" i="6"/>
  <c r="F153" i="6"/>
  <c r="G153" i="6"/>
  <c r="H153" i="6"/>
  <c r="I153" i="6"/>
  <c r="J153" i="6"/>
  <c r="K153" i="6"/>
  <c r="L153" i="6"/>
  <c r="M153" i="6"/>
  <c r="N153" i="6"/>
  <c r="O153" i="6"/>
  <c r="D153" i="6"/>
  <c r="E141" i="6"/>
  <c r="F141" i="6"/>
  <c r="G141" i="6"/>
  <c r="H141" i="6"/>
  <c r="I141" i="6"/>
  <c r="J141" i="6"/>
  <c r="K141" i="6"/>
  <c r="L141" i="6"/>
  <c r="M141" i="6"/>
  <c r="N141" i="6"/>
  <c r="O141" i="6"/>
  <c r="D141" i="6"/>
  <c r="E133" i="6"/>
  <c r="F133" i="6"/>
  <c r="G133" i="6"/>
  <c r="H133" i="6"/>
  <c r="I133" i="6"/>
  <c r="J133" i="6"/>
  <c r="K133" i="6"/>
  <c r="L133" i="6"/>
  <c r="M133" i="6"/>
  <c r="N133" i="6"/>
  <c r="O133" i="6"/>
  <c r="D133" i="6"/>
  <c r="E125" i="6"/>
  <c r="E169" i="6" s="1"/>
  <c r="F125" i="6"/>
  <c r="F169" i="6" s="1"/>
  <c r="G125" i="6"/>
  <c r="G169" i="6" s="1"/>
  <c r="H125" i="6"/>
  <c r="H169" i="6" s="1"/>
  <c r="I125" i="6"/>
  <c r="J125" i="6"/>
  <c r="J169" i="6"/>
  <c r="K125" i="6"/>
  <c r="K169" i="6"/>
  <c r="L125" i="6"/>
  <c r="L169" i="6" s="1"/>
  <c r="M125" i="6"/>
  <c r="M169" i="6" s="1"/>
  <c r="N125" i="6"/>
  <c r="N169" i="6"/>
  <c r="O125" i="6"/>
  <c r="O169" i="6"/>
  <c r="D125" i="6"/>
  <c r="G106" i="6"/>
  <c r="E106" i="6"/>
  <c r="F106" i="6"/>
  <c r="H106" i="6"/>
  <c r="I106" i="6"/>
  <c r="J106" i="6"/>
  <c r="K106" i="6"/>
  <c r="L106" i="6"/>
  <c r="M106" i="6"/>
  <c r="N106" i="6"/>
  <c r="O106" i="6"/>
  <c r="D106" i="6"/>
  <c r="E76" i="6"/>
  <c r="F76" i="6"/>
  <c r="G76" i="6"/>
  <c r="H76" i="6"/>
  <c r="I76" i="6"/>
  <c r="J76" i="6"/>
  <c r="K76" i="6"/>
  <c r="L76" i="6"/>
  <c r="M76" i="6"/>
  <c r="N76" i="6"/>
  <c r="O76" i="6"/>
  <c r="D76" i="6"/>
  <c r="D67" i="6"/>
  <c r="E60" i="6"/>
  <c r="F60" i="6"/>
  <c r="G60" i="6"/>
  <c r="H60" i="6"/>
  <c r="I60" i="6"/>
  <c r="J60" i="6"/>
  <c r="K60" i="6"/>
  <c r="L60" i="6"/>
  <c r="M60" i="6"/>
  <c r="N60" i="6"/>
  <c r="O60" i="6"/>
  <c r="D60" i="6"/>
  <c r="E89" i="6"/>
  <c r="E90" i="6" s="1"/>
  <c r="E107" i="6" s="1"/>
  <c r="E170" i="6" s="1"/>
  <c r="E171" i="6" s="1"/>
  <c r="F89" i="6"/>
  <c r="F90" i="6" s="1"/>
  <c r="G89" i="6"/>
  <c r="G90" i="6" s="1"/>
  <c r="H89" i="6"/>
  <c r="H90" i="6" s="1"/>
  <c r="I89" i="6"/>
  <c r="I90" i="6" s="1"/>
  <c r="J89" i="6"/>
  <c r="J90" i="6" s="1"/>
  <c r="K89" i="6"/>
  <c r="K90" i="6" s="1"/>
  <c r="L89" i="6"/>
  <c r="L90" i="6" s="1"/>
  <c r="M89" i="6"/>
  <c r="M90" i="6" s="1"/>
  <c r="M107" i="6" s="1"/>
  <c r="M170" i="6" s="1"/>
  <c r="M171" i="6" s="1"/>
  <c r="N89" i="6"/>
  <c r="N90" i="6" s="1"/>
  <c r="N107" i="6" s="1"/>
  <c r="N170" i="6" s="1"/>
  <c r="N171" i="6" s="1"/>
  <c r="O89" i="6"/>
  <c r="O90" i="6" s="1"/>
  <c r="O107" i="6" s="1"/>
  <c r="O170" i="6" s="1"/>
  <c r="O171" i="6" s="1"/>
  <c r="D89" i="6"/>
  <c r="D90" i="6" s="1"/>
  <c r="I169" i="6"/>
  <c r="E67" i="6"/>
  <c r="F67" i="6"/>
  <c r="G67" i="6"/>
  <c r="H67" i="6"/>
  <c r="I67" i="6"/>
  <c r="J67" i="6"/>
  <c r="K67" i="6"/>
  <c r="L67" i="6"/>
  <c r="M67" i="6"/>
  <c r="N67" i="6"/>
  <c r="O67" i="6"/>
  <c r="P164" i="7"/>
  <c r="Q164" i="7"/>
  <c r="P88" i="7"/>
  <c r="Q88" i="7"/>
  <c r="E77" i="7"/>
  <c r="F77" i="7"/>
  <c r="G77" i="7"/>
  <c r="H77" i="7"/>
  <c r="I77" i="7"/>
  <c r="J77" i="7"/>
  <c r="K77" i="7"/>
  <c r="L77" i="7"/>
  <c r="M77" i="7"/>
  <c r="N77" i="7"/>
  <c r="O77" i="7"/>
  <c r="E68" i="7"/>
  <c r="E104" i="7" s="1"/>
  <c r="F68" i="7"/>
  <c r="G68" i="7"/>
  <c r="H68" i="7"/>
  <c r="I68" i="7"/>
  <c r="I166" i="7" s="1"/>
  <c r="I167" i="7" s="1"/>
  <c r="J68" i="7"/>
  <c r="J166" i="7"/>
  <c r="J167" i="7" s="1"/>
  <c r="K68" i="7"/>
  <c r="L68" i="7"/>
  <c r="M68" i="7"/>
  <c r="M166" i="7" s="1"/>
  <c r="M167" i="7" s="1"/>
  <c r="N68" i="7"/>
  <c r="O68" i="7"/>
  <c r="P114" i="7"/>
  <c r="P118" i="7" s="1"/>
  <c r="Q114" i="7"/>
  <c r="Q118" i="7" s="1"/>
  <c r="J32" i="13"/>
  <c r="I32" i="13"/>
  <c r="H32" i="13"/>
  <c r="G32" i="13"/>
  <c r="J18" i="13"/>
  <c r="I18" i="13"/>
  <c r="H18" i="13"/>
  <c r="G18" i="13"/>
  <c r="P149" i="7"/>
  <c r="Q149" i="7"/>
  <c r="C166" i="7"/>
  <c r="C167" i="7" s="1"/>
  <c r="P126" i="7"/>
  <c r="Q126" i="7"/>
  <c r="C104" i="7"/>
  <c r="P100" i="7"/>
  <c r="P103" i="7"/>
  <c r="Q100" i="7"/>
  <c r="Q103" i="7"/>
  <c r="P96" i="7"/>
  <c r="Q96" i="7"/>
  <c r="P79" i="7"/>
  <c r="Q79" i="7"/>
  <c r="P167" i="7"/>
  <c r="Q167" i="7"/>
  <c r="P60" i="7"/>
  <c r="P104" i="7"/>
  <c r="Q60" i="7"/>
  <c r="Q104" i="7"/>
  <c r="C165" i="7"/>
  <c r="D169" i="6"/>
  <c r="H165" i="7"/>
  <c r="I165" i="7"/>
  <c r="N165" i="7"/>
  <c r="D165" i="7"/>
  <c r="L165" i="7"/>
  <c r="M165" i="7"/>
  <c r="E165" i="7"/>
  <c r="O165" i="7"/>
  <c r="J165" i="7"/>
  <c r="K165" i="7"/>
  <c r="G165" i="7"/>
  <c r="I104" i="7"/>
  <c r="F104" i="7"/>
  <c r="F166" i="7"/>
  <c r="F167" i="7" s="1"/>
  <c r="G104" i="7"/>
  <c r="G166" i="7"/>
  <c r="G167" i="7"/>
  <c r="K166" i="7"/>
  <c r="K167" i="7"/>
  <c r="O166" i="7"/>
  <c r="O167" i="7"/>
  <c r="O104" i="7"/>
  <c r="E166" i="7"/>
  <c r="E167" i="7" s="1"/>
  <c r="N104" i="7"/>
  <c r="N166" i="7"/>
  <c r="N167" i="7"/>
  <c r="D104" i="7"/>
  <c r="H166" i="7"/>
  <c r="H167" i="7" s="1"/>
  <c r="H104" i="7"/>
  <c r="L104" i="7"/>
  <c r="L166" i="7"/>
  <c r="L167" i="7" s="1"/>
  <c r="J104" i="7"/>
  <c r="M104" i="7"/>
  <c r="K107" i="6" l="1"/>
  <c r="K170" i="6" s="1"/>
  <c r="K171" i="6" s="1"/>
  <c r="I107" i="6"/>
  <c r="I170" i="6" s="1"/>
  <c r="I171" i="6" s="1"/>
  <c r="G107" i="6"/>
  <c r="G170" i="6" s="1"/>
  <c r="G171" i="6" s="1"/>
  <c r="D107" i="6"/>
  <c r="D170" i="6" s="1"/>
  <c r="D171" i="6" s="1"/>
  <c r="L107" i="6"/>
  <c r="L170" i="6" s="1"/>
  <c r="L171" i="6" s="1"/>
  <c r="J107" i="6"/>
  <c r="J170" i="6" s="1"/>
  <c r="J171" i="6" s="1"/>
  <c r="H107" i="6"/>
  <c r="H170" i="6" s="1"/>
  <c r="H171" i="6" s="1"/>
  <c r="F107" i="6"/>
  <c r="F170" i="6" s="1"/>
  <c r="F171" i="6" s="1"/>
</calcChain>
</file>

<file path=xl/sharedStrings.xml><?xml version="1.0" encoding="utf-8"?>
<sst xmlns="http://schemas.openxmlformats.org/spreadsheetml/2006/main" count="728" uniqueCount="190">
  <si>
    <t>Наименование блюд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</si>
  <si>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</si>
  <si>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</si>
  <si>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</si>
  <si>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</si>
  <si>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</si>
  <si>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</si>
  <si>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</si>
  <si>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</si>
  <si>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</si>
  <si>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</si>
  <si>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</si>
  <si>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</si>
  <si>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</si>
  <si>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</si>
  <si>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</si>
  <si>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</si>
  <si>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</si>
  <si>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</si>
  <si>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</si>
  <si>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</si>
  <si>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</si>
  <si>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50/150</t>
  </si>
  <si>
    <t>50/50</t>
  </si>
  <si>
    <t>№ рецептуры</t>
  </si>
  <si>
    <t>1-ая неделя</t>
  </si>
  <si>
    <t>Выход,г</t>
  </si>
  <si>
    <t>Чай с сахаром</t>
  </si>
  <si>
    <t>Хлеб пшеничный</t>
  </si>
  <si>
    <t>Хлеб ржаной</t>
  </si>
  <si>
    <t>Плоды и ягоды свежие (яблоки)</t>
  </si>
  <si>
    <t xml:space="preserve">Чай с сахаром, с лимоном </t>
  </si>
  <si>
    <t>Хим.состав и калорийность российских продуктов питания табл 9 стр 184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</si>
  <si>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</si>
  <si>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</si>
  <si>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Каша гречневая рассыпчатая с маслом сливочным</t>
  </si>
  <si>
    <t>№ 376 Сбор.рец. На прод-ию для обуч. Во всех образ.учреж-Дели 2017</t>
  </si>
  <si>
    <t>№ 171 Сбор.рец. На прод-ию для обуч. Во всех образ.учреж-Дели 2017</t>
  </si>
  <si>
    <t>Пюре картофельное с маслом сливочным</t>
  </si>
  <si>
    <t>№ 312 Сбор.рец. На прод-ию для обуч. Во всех образ.учреж-Дели -2017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</si>
  <si>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</si>
  <si>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</si>
  <si>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90</t>
  </si>
  <si>
    <t>Сыр порционно</t>
  </si>
  <si>
    <t>№ 15 Сбор.рец. На прод-ию для обуч. Во всех образ.учреж-Дели 2017</t>
  </si>
  <si>
    <t xml:space="preserve">ПРИМЕРНОЕ ДВУХНЕДЕЛЬНОЕ МЕНЮ ДЛЯ ОБУЧАЮЩИХСЯ В ОБЩЕОБРАЗОВАТЕЛЬНЫХ ОРГАНИЗАЦИЯХ С 5 по 11 КЛАССЫ </t>
  </si>
  <si>
    <t xml:space="preserve">Для организации бесплатного горячего питания (горячих завтраков) для обучающихся начальных классов </t>
  </si>
  <si>
    <t>Разработано и утвеждено</t>
  </si>
  <si>
    <t xml:space="preserve">№ 15 Сбор.рец. На прод-ию для обуч. Во всех образ.учреж-Дели -2017 </t>
  </si>
  <si>
    <t>Макаронные изделия отварные с маслом сливочным</t>
  </si>
  <si>
    <t>190/10</t>
  </si>
  <si>
    <t>185/10/5</t>
  </si>
  <si>
    <t>10</t>
  </si>
  <si>
    <t>ТТК</t>
  </si>
  <si>
    <t>50/200</t>
  </si>
  <si>
    <t xml:space="preserve"> 2 день</t>
  </si>
  <si>
    <t>Замена блюда</t>
  </si>
  <si>
    <t>День</t>
  </si>
  <si>
    <t>Прием пищи</t>
  </si>
  <si>
    <t>Заменяемое блюдо/ Вариант Замены</t>
  </si>
  <si>
    <t>Белки,г</t>
  </si>
  <si>
    <t>Жиры,г</t>
  </si>
  <si>
    <t>Углеводы,г</t>
  </si>
  <si>
    <t>ЭЦ,ккал</t>
  </si>
  <si>
    <t>по меню</t>
  </si>
  <si>
    <t>замена</t>
  </si>
  <si>
    <t>ГОРЯЧИЙ ЗАВТРАК</t>
  </si>
  <si>
    <t>7-11 лет</t>
  </si>
  <si>
    <t>Макаронные изделия с маслом сливочным</t>
  </si>
  <si>
    <t>Чай  с сахаром,с лимоном</t>
  </si>
  <si>
    <t>2-ая неделя</t>
  </si>
  <si>
    <t>Салат из отварной свеклы</t>
  </si>
  <si>
    <t xml:space="preserve">Чай с сахаром </t>
  </si>
  <si>
    <t>180/3</t>
  </si>
  <si>
    <t>№ 229 Сбор.рец. На прод-ию для обуч. Во всех образ.учреж-Дели 2017</t>
  </si>
  <si>
    <t>Рыба, тушенная в томате с овощами</t>
  </si>
  <si>
    <t>Овощи тушеные с мясом</t>
  </si>
  <si>
    <t>Согласовано</t>
  </si>
  <si>
    <t>Руководитель общеобразовательного учреждения</t>
  </si>
  <si>
    <t>________________________</t>
  </si>
  <si>
    <t>Компот из сухофруктов (75С)</t>
  </si>
  <si>
    <t>№349  Сбор.рец. На прод-ию для обуч. Во всех образ.учреж-Дели 2017</t>
  </si>
  <si>
    <t>Компот из сухофруктов (75С) (сахара 10г)</t>
  </si>
  <si>
    <t>ВСЕГО за 12 дней:</t>
  </si>
  <si>
    <t>В среднем на 1 учащегося в день:</t>
  </si>
  <si>
    <t>(общеобразовательные организации с режимом обучения до 6 часов)</t>
  </si>
  <si>
    <t>Горячий завтрак младшие классы          (7-11 лет)</t>
  </si>
  <si>
    <t>180</t>
  </si>
  <si>
    <t>Гуляш из говядины</t>
  </si>
  <si>
    <t>№ 260 Сбор.рец. На прод-ию для обуч. Во всех образ.учреж-Дели -2017</t>
  </si>
  <si>
    <t>№ 265 Сбор.рец. На прод-ию для обуч. Во всех образ.учреж-Дели -2017</t>
  </si>
  <si>
    <t>нет</t>
  </si>
  <si>
    <t>Плов из говядины с рисовой крупой</t>
  </si>
  <si>
    <t>Гуляш из отварной говядины</t>
  </si>
  <si>
    <t>12 лет и ст</t>
  </si>
  <si>
    <t>Каша гречневая рассыпчатая</t>
  </si>
  <si>
    <t>60/40</t>
  </si>
  <si>
    <t>Итого за 6 дней 1 недели:</t>
  </si>
  <si>
    <t>Итого за 6 дней 2 недели:</t>
  </si>
  <si>
    <t>Горячий завтрак старшие классы          (12 лет и старше)</t>
  </si>
  <si>
    <t>150/3</t>
  </si>
  <si>
    <t>Рис отварный рассыпчатый с маслом сливочным</t>
  </si>
  <si>
    <t>№ 382 Сбор.рец. На прод-ию для обуч. Во всех образ.учреж-Дели 2017</t>
  </si>
  <si>
    <t>Какао с молоком</t>
  </si>
  <si>
    <t>200</t>
  </si>
  <si>
    <t>20-25%</t>
  </si>
  <si>
    <t>Мл.кл 66,76 рублей / Ст.кл 66.76 руб.</t>
  </si>
  <si>
    <r>
      <rPr>
        <sz val="11"/>
        <rFont val="Times New Roman"/>
        <family val="1"/>
        <charset val="204"/>
      </rPr>
      <t xml:space="preserve">Котлеты </t>
    </r>
    <r>
      <rPr>
        <sz val="10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Аппетитные</t>
    </r>
    <r>
      <rPr>
        <sz val="10"/>
        <rFont val="Times New Roman"/>
        <family val="1"/>
        <charset val="204"/>
      </rPr>
      <t>"</t>
    </r>
  </si>
  <si>
    <t>Каша пшенная молочная с маслом сливочным</t>
  </si>
  <si>
    <t>Тефтели куриные с гречневой крупой сметанно-томатном соусе</t>
  </si>
  <si>
    <t>Чай "Витаминный" с шиповником</t>
  </si>
  <si>
    <t>Чай  с сахаром,с яблоком</t>
  </si>
  <si>
    <t xml:space="preserve">№ 52 Сбор.рец. На прод-ию для обуч. Во всех образ.учреж-Дели -2017 </t>
  </si>
  <si>
    <t>Котлеты "Аппетитные"</t>
  </si>
  <si>
    <t>Сосиски отварные</t>
  </si>
  <si>
    <t>Тефтели куриные с гречневой крупой в сметанно-томатном соусе</t>
  </si>
  <si>
    <t>Чай с сахаром, с яблоком</t>
  </si>
  <si>
    <t>№ 376  Сбор.рец. На прод-ию для обуч. Во всех образ.учреж-Дели 2017</t>
  </si>
  <si>
    <t>№ 143,241 Сбор.рец. На прод-ию для обуч. Во всех образ.учреж-Дели 2017</t>
  </si>
  <si>
    <t>№ 234, 304 Сбор.рец. На прод-ию для обуч. Во всех образ.учреж-Дели 2015</t>
  </si>
  <si>
    <t>90/150/3</t>
  </si>
  <si>
    <t>Пюре картофельное</t>
  </si>
  <si>
    <t xml:space="preserve">№ 47 Сбор.рец. На прод-ию для обуч. Во всех образ.учреж-Дели -2017 </t>
  </si>
  <si>
    <t>Котлета из мяса птицы</t>
  </si>
  <si>
    <t>180/10/10</t>
  </si>
  <si>
    <t>Рис отварной рассыпчатый с маслом сливочным</t>
  </si>
  <si>
    <t>№ 302 Сбор.рец. На прод-ию для обуч. Во всех образ.учреж-Дели 2015</t>
  </si>
  <si>
    <t>№ 234 Сбор.рец. На прод-ию для обуч. Во всех образ.учреж-Дели 2015</t>
  </si>
  <si>
    <t>Биточки рыбные</t>
  </si>
  <si>
    <t>Котлеты из мяса птицы с макаронными изделиями отварными, с маслом сливочным</t>
  </si>
  <si>
    <t>90/150/5</t>
  </si>
  <si>
    <t>Котлета из мяса птицы с картофельное пюре, с маслом сливочным</t>
  </si>
  <si>
    <t>Компот из свежих яблок (75С)</t>
  </si>
  <si>
    <t>Компот из свежих яблок (75С)(сахара 10г)</t>
  </si>
  <si>
    <t>№342  Сбор.рец. На прод-ию для обуч. Во всех образ.учреж-Дели 2017</t>
  </si>
  <si>
    <t>Котлеты "Аппетитные" с кашей гречневой рассыпчатой с маслом сливочным</t>
  </si>
  <si>
    <t>75/150/3</t>
  </si>
  <si>
    <t>Макаронные изделия отварные с маслом сливочным мл.кл. /макаронные изделия отварные ст.кл.</t>
  </si>
  <si>
    <t xml:space="preserve">Каша гречневая рассыпчатая </t>
  </si>
  <si>
    <t>№ 302 Сбор.рец. На прод-ию для обуч. Во всех образ.учреж-Дели 2017</t>
  </si>
  <si>
    <t>Каша пшенная молочная с маслом сливочным мл.кл. /Каша пшенная молочная ст.кл.</t>
  </si>
  <si>
    <t>Макаронные изделия отварные</t>
  </si>
  <si>
    <t>День 1 (1 неделя)</t>
  </si>
  <si>
    <t>Компот из сухофруктов (75С)               (сахар 20г)</t>
  </si>
  <si>
    <t xml:space="preserve">Каша пшенная молочная </t>
  </si>
  <si>
    <t>Сосиска отварная с макаронными изделиями отварными</t>
  </si>
  <si>
    <t>День 1 (2 неделя)</t>
  </si>
  <si>
    <t>Биточки рыбные(минтай) мл.кл./ Биточки рыбные ст.кл.</t>
  </si>
  <si>
    <t xml:space="preserve">Сырник из творога мл.кл </t>
  </si>
  <si>
    <t>Директор ООО "ФУДСОЦСЕРВИС"</t>
  </si>
  <si>
    <t>________________Э.Р. Харламова</t>
  </si>
  <si>
    <t>60</t>
  </si>
  <si>
    <t>Салат из свежей капусты с морковью</t>
  </si>
  <si>
    <t>Салат из моркови с яблоками</t>
  </si>
  <si>
    <t>сезон (осенне-зимний)</t>
  </si>
  <si>
    <t>60/150/5</t>
  </si>
  <si>
    <t>Сырники из творога с кашей пшенной молочной с маслом сливочным</t>
  </si>
  <si>
    <t>60/180/5</t>
  </si>
  <si>
    <t>Сырники из творога с кашей молочной "Дружба" с маслом сливочным</t>
  </si>
  <si>
    <t>180/5</t>
  </si>
  <si>
    <t>Пюре картофельное с маслом сливочным /Пюре картофельное  ст.кл</t>
  </si>
  <si>
    <t>Свекла отварная дольками</t>
  </si>
  <si>
    <t xml:space="preserve">ТТК Хим.состав и калорийность российских продуктов питания,табл 8, стр 168 , 2012 Дели +, </t>
  </si>
  <si>
    <t>Каша вязкая "Дружба" молочная с маслом сливочным</t>
  </si>
  <si>
    <t xml:space="preserve">Котлета из мяса птицы </t>
  </si>
  <si>
    <r>
      <t xml:space="preserve">Котлета из мяса птицы </t>
    </r>
    <r>
      <rPr>
        <sz val="11"/>
        <color indexed="10"/>
        <rFont val="Times New Roman"/>
        <family val="1"/>
        <charset val="204"/>
      </rPr>
      <t xml:space="preserve">ВОЗМОЖНА ЗАМЕНА НА СОСИСКИ </t>
    </r>
  </si>
  <si>
    <t>Рыба (горбуша), тушеная  в томате с овощами</t>
  </si>
  <si>
    <t>в возрасте с 12 лет и старше (5-11 классы)</t>
  </si>
  <si>
    <t xml:space="preserve">ТТК </t>
  </si>
  <si>
    <t>60/180/3</t>
  </si>
  <si>
    <t>Биточки рыбные с рисом отварным рассыпчатым с маслом сливочным</t>
  </si>
  <si>
    <t>550</t>
  </si>
  <si>
    <t>60/220/3</t>
  </si>
  <si>
    <t>220/3</t>
  </si>
  <si>
    <t>Какао с молоком          (сахар 10г) /Чай "Витаминный" с шиповником ст.кл.</t>
  </si>
  <si>
    <r>
      <t>Сырник из творога мл.кл /</t>
    </r>
    <r>
      <rPr>
        <sz val="11"/>
        <color indexed="10"/>
        <rFont val="Times New Roman"/>
        <family val="1"/>
        <charset val="204"/>
      </rPr>
      <t xml:space="preserve">ВОЗМОЖНА ЗАМЕНА НА СОСИСКИ </t>
    </r>
  </si>
  <si>
    <t>* Замена 1 день 1 и 2 недели котлет из мяса птицы и сырников производится строго по таблице замены приложенной к меню.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</si>
  <si>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</si>
  <si>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</si>
  <si>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 xml:space="preserve">Напиток из свежих фруктов (75С) </t>
  </si>
  <si>
    <t>Напиток из свежих фруктов (75С) (сахар 20г)</t>
  </si>
  <si>
    <t>Макаронные изделия отварные с маслом сливочным мл.кл. /Макаронные изделия отварные ст.кл.</t>
  </si>
  <si>
    <t>* В 4 день 1 недели с 15.11.2024 тефтели мясные в сметанно-томатном соусе и макаронные изделия отварные с маслом сливочным заменяются на пельмени отварные с маслом сливочным</t>
  </si>
  <si>
    <t xml:space="preserve">Типовое меню </t>
  </si>
  <si>
    <t xml:space="preserve">ТИПОВОЕ ДВУХНЕДЕЛЬНОЕ МЕНЮ ДЛЯ ОБУЧАЮЩИХСЯ В ОБЩЕОБРАЗОВАТЕЛЬНЫХ ОРГАНИЗАЦИЯХ С 1 по 4 КЛАССЫ </t>
  </si>
  <si>
    <t>ТИПОВОЕ МЕНЮ</t>
  </si>
  <si>
    <t>Для организации питания обучающихся МБОУ "Каркалинская ООШ им.Галии и Замита Рахимовых" ЛМР  Республики Татарстан</t>
  </si>
  <si>
    <t>ТИПОВОЕ ДВУХНЕДЕЛЬНОЕ МЕНЮ ДЛЯ ОБУЧАЮЩИХСЯ В ОБЩЕОБРАЗОВАТЕЛЬНЫХ ОРГАНИЗАЦИЯХ (сезон осенне-зимний)</t>
  </si>
  <si>
    <t>МБОУ "Каркалинская ООШ им.Галии и Замита Рахимовых" ЛМР Республики Татарстан</t>
  </si>
  <si>
    <t>________________/ Гилязев А.Г./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</si>
</sst>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8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"/>
      <family val="2"/>
    </font>
    <font>
      <sz val="12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Arial"/>
      <family val="2"/>
    </font>
    <font>
      <sz val="8"/>
      <name val="Arial"/>
      <family val="2"/>
      <charset val="204"/>
    </font>
    <font>
      <sz val="11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0" fontId="26" fillId="2" borderId="0" xfId="0" applyFont="1" applyFill="1"/>
    <xf numFmtId="0" fontId="20" fillId="2" borderId="2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49" fontId="20" fillId="2" borderId="2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right" vertical="center" wrapText="1"/>
    </xf>
    <xf numFmtId="0" fontId="20" fillId="2" borderId="1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right" vertical="center" wrapText="1"/>
    </xf>
    <xf numFmtId="0" fontId="20" fillId="2" borderId="3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22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5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horizontal="center" wrapText="1"/>
    </xf>
    <xf numFmtId="0" fontId="11" fillId="2" borderId="0" xfId="0" applyFont="1" applyFill="1" applyBorder="1" applyAlignment="1">
      <alignment horizontal="left" vertical="top"/>
    </xf>
    <xf numFmtId="0" fontId="10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center"/>
    </xf>
    <xf numFmtId="0" fontId="0" fillId="2" borderId="0" xfId="0" applyFill="1" applyBorder="1"/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/>
    <xf numFmtId="0" fontId="10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right" vertical="center"/>
    </xf>
    <xf numFmtId="0" fontId="28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9" fontId="0" fillId="2" borderId="0" xfId="0" applyNumberFormat="1" applyFill="1" applyAlignment="1">
      <alignment horizontal="center"/>
    </xf>
    <xf numFmtId="9" fontId="0" fillId="2" borderId="0" xfId="0" applyNumberFormat="1" applyFill="1"/>
    <xf numFmtId="0" fontId="13" fillId="2" borderId="0" xfId="0" applyFont="1" applyFill="1" applyAlignment="1">
      <alignment horizontal="center" vertical="top"/>
    </xf>
    <xf numFmtId="0" fontId="14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left" wrapText="1"/>
    </xf>
    <xf numFmtId="2" fontId="29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7" fillId="2" borderId="0" xfId="0" applyNumberFormat="1" applyFont="1" applyFill="1" applyBorder="1" applyAlignment="1">
      <alignment horizontal="center" vertical="center"/>
    </xf>
    <xf numFmtId="2" fontId="17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2" fontId="21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right"/>
    </xf>
    <xf numFmtId="0" fontId="30" fillId="2" borderId="1" xfId="0" applyFont="1" applyFill="1" applyBorder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2" fontId="31" fillId="2" borderId="0" xfId="0" applyNumberFormat="1" applyFont="1" applyFill="1" applyBorder="1" applyAlignment="1">
      <alignment horizontal="center" vertical="center" wrapText="1"/>
    </xf>
    <xf numFmtId="2" fontId="32" fillId="2" borderId="0" xfId="0" applyNumberFormat="1" applyFont="1" applyFill="1" applyBorder="1" applyAlignment="1">
      <alignment horizontal="center" vertical="center"/>
    </xf>
    <xf numFmtId="2" fontId="3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0" fontId="23" fillId="2" borderId="1" xfId="0" applyNumberFormat="1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26" fillId="2" borderId="0" xfId="0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horizontal="left" wrapText="1"/>
    </xf>
    <xf numFmtId="0" fontId="1" fillId="2" borderId="0" xfId="0" applyNumberFormat="1" applyFont="1" applyFill="1" applyAlignment="1">
      <alignment horizontal="center" wrapText="1"/>
    </xf>
    <xf numFmtId="2" fontId="17" fillId="2" borderId="0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2" fillId="2" borderId="5" xfId="0" applyNumberFormat="1" applyFont="1" applyFill="1" applyBorder="1" applyAlignment="1">
      <alignment horizontal="right" wrapText="1"/>
    </xf>
    <xf numFmtId="0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horizontal="center"/>
    </xf>
    <xf numFmtId="0" fontId="24" fillId="2" borderId="1" xfId="0" applyNumberFormat="1" applyFont="1" applyFill="1" applyBorder="1" applyAlignment="1">
      <alignment horizontal="left" vertical="center" wrapText="1"/>
    </xf>
    <xf numFmtId="0" fontId="16" fillId="2" borderId="1" xfId="0" applyNumberFormat="1" applyFont="1" applyFill="1" applyBorder="1" applyAlignment="1">
      <alignment horizontal="left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6" xfId="0" applyNumberFormat="1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center" wrapText="1"/>
    </xf>
    <xf numFmtId="0" fontId="1" fillId="2" borderId="0" xfId="0" applyNumberFormat="1" applyFont="1" applyFill="1" applyAlignment="1">
      <alignment horizontal="center" wrapText="1"/>
    </xf>
    <xf numFmtId="0" fontId="35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/>
    </xf>
    <xf numFmtId="0" fontId="37" fillId="2" borderId="0" xfId="0" applyFont="1" applyFill="1" applyBorder="1"/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14" fillId="2" borderId="0" xfId="0" applyFont="1" applyFill="1" applyAlignment="1">
      <alignment horizontal="center" vertical="top"/>
    </xf>
    <xf numFmtId="0" fontId="4" fillId="2" borderId="0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0" xfId="0" applyNumberFormat="1" applyFont="1" applyFill="1" applyAlignment="1">
      <alignment horizontal="center" wrapText="1"/>
    </xf>
    <xf numFmtId="0" fontId="6" fillId="2" borderId="3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wrapText="1"/>
    </xf>
    <xf numFmtId="0" fontId="6" fillId="2" borderId="6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top"/>
    </xf>
    <xf numFmtId="0" fontId="19" fillId="2" borderId="0" xfId="0" applyNumberFormat="1" applyFont="1" applyFill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6" fillId="2" borderId="1" xfId="0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center" wrapText="1"/>
    </xf>
    <xf numFmtId="0" fontId="20" fillId="2" borderId="0" xfId="0" applyNumberFormat="1" applyFont="1" applyFill="1" applyBorder="1" applyAlignment="1">
      <alignment horizontal="center" wrapText="1"/>
    </xf>
    <xf numFmtId="0" fontId="20" fillId="2" borderId="3" xfId="0" applyNumberFormat="1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6" xfId="0" applyNumberFormat="1" applyFont="1" applyFill="1" applyBorder="1" applyAlignment="1">
      <alignment horizontal="center" vertical="center" wrapText="1"/>
    </xf>
    <xf numFmtId="0" fontId="20" fillId="2" borderId="3" xfId="0" applyNumberFormat="1" applyFont="1" applyFill="1" applyBorder="1" applyAlignment="1">
      <alignment horizontal="center" vertical="center"/>
    </xf>
    <xf numFmtId="0" fontId="20" fillId="2" borderId="6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wrapText="1"/>
    </xf>
    <xf numFmtId="0" fontId="20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5"/>
  <sheetViews>
    <sheetView topLeftCell="A25" workbookViewId="0">
      <selection activeCell="B50" sqref="B50:O50"/>
    </sheetView>
  </sheetViews>
  <sheetFormatPr defaultRowHeight="15" x14ac:dyDescent="0.25"/>
  <cols>
    <col min="1" max="1" width="28.7109375" style="39" customWidth="1"/>
    <col min="2" max="2" width="55" style="39" customWidth="1"/>
    <col min="3" max="3" width="11" style="39" customWidth="1"/>
    <col min="4" max="6" width="9.140625" style="39"/>
    <col min="7" max="7" width="11" style="39" customWidth="1"/>
    <col min="8" max="9" width="9.140625" style="39"/>
    <col min="10" max="10" width="11.28515625" style="39" customWidth="1"/>
    <col min="11" max="11" width="9.140625" style="39"/>
    <col min="12" max="12" width="11" style="39" customWidth="1"/>
    <col min="13" max="13" width="12" style="39" customWidth="1"/>
    <col min="14" max="14" width="11.28515625" style="39" customWidth="1"/>
    <col min="15" max="15" width="9.140625" style="39"/>
    <col min="16" max="16" width="9.140625" style="40"/>
    <col min="17" max="16384" width="9.140625" style="39"/>
  </cols>
  <sheetData>
    <row r="2" spans="1:15" x14ac:dyDescent="0.25">
      <c r="A2" s="178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x14ac:dyDescent="0.25">
      <c r="A3" s="178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15" ht="18" x14ac:dyDescent="0.25">
      <c r="A4" s="178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8" x14ac:dyDescent="0.25">
      <c r="A5" s="178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18" x14ac:dyDescent="0.25">
      <c r="A6" s="17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8" x14ac:dyDescent="0.25">
      <c r="A7" s="178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ht="18" x14ac:dyDescent="0.25">
      <c r="A8" s="178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ht="18" x14ac:dyDescent="0.25">
      <c r="A9" s="178"/>
      <c r="M9" s="45"/>
      <c r="N9" s="45"/>
      <c r="O9" s="45"/>
    </row>
    <row r="10" spans="1:15" ht="18" x14ac:dyDescent="0.25">
      <c r="A10" s="178"/>
      <c r="M10" s="45"/>
      <c r="N10" s="45"/>
      <c r="O10" s="45"/>
    </row>
    <row r="11" spans="1:15" ht="18" x14ac:dyDescent="0.25">
      <c r="A11" s="178"/>
      <c r="M11" s="45"/>
      <c r="N11" s="45"/>
      <c r="O11" s="45"/>
    </row>
    <row r="12" spans="1:15" ht="18" x14ac:dyDescent="0.25">
      <c r="A12" s="178"/>
      <c r="B12" s="46" t="s">
        <v>77</v>
      </c>
      <c r="C12" s="47"/>
      <c r="D12" s="48"/>
      <c r="E12" s="48"/>
      <c r="H12" s="49"/>
      <c r="I12" s="50" t="s">
        <v>47</v>
      </c>
      <c r="J12" s="50"/>
      <c r="K12" s="50"/>
      <c r="M12" s="45"/>
      <c r="N12" s="45"/>
      <c r="O12" s="45"/>
    </row>
    <row r="13" spans="1:15" ht="18" x14ac:dyDescent="0.25">
      <c r="A13" s="178"/>
      <c r="B13" s="51" t="s">
        <v>78</v>
      </c>
      <c r="C13" s="47"/>
      <c r="D13" s="48"/>
      <c r="E13" s="48"/>
      <c r="H13" s="49"/>
      <c r="I13" s="50" t="s">
        <v>149</v>
      </c>
      <c r="J13" s="50"/>
      <c r="K13" s="50"/>
      <c r="M13" s="45"/>
      <c r="N13" s="45"/>
      <c r="O13" s="45"/>
    </row>
    <row r="14" spans="1:15" ht="18" x14ac:dyDescent="0.25">
      <c r="A14" s="178"/>
      <c r="B14" s="52"/>
      <c r="C14" s="53"/>
      <c r="D14" s="48"/>
      <c r="E14" s="48"/>
      <c r="H14" s="49"/>
      <c r="L14" s="48"/>
      <c r="M14" s="45"/>
      <c r="N14" s="45"/>
      <c r="O14" s="45"/>
    </row>
    <row r="15" spans="1:15" ht="18" x14ac:dyDescent="0.25">
      <c r="A15" s="178"/>
      <c r="B15" s="54" t="s">
        <v>189</v>
      </c>
      <c r="C15" s="47"/>
      <c r="D15" s="48"/>
      <c r="E15" s="48"/>
      <c r="H15" s="49"/>
      <c r="I15" s="55" t="s">
        <v>150</v>
      </c>
      <c r="J15" s="55"/>
      <c r="K15" s="55"/>
      <c r="L15" s="56"/>
      <c r="M15" s="45"/>
      <c r="N15" s="45"/>
      <c r="O15" s="45"/>
    </row>
    <row r="16" spans="1:15" ht="18" x14ac:dyDescent="0.25">
      <c r="A16" s="178"/>
      <c r="B16" s="47"/>
      <c r="C16" s="47"/>
      <c r="D16" s="48"/>
      <c r="E16" s="48"/>
      <c r="F16" s="48"/>
      <c r="G16" s="48"/>
      <c r="H16" s="48"/>
      <c r="I16" s="48"/>
      <c r="J16" s="57"/>
      <c r="K16" s="58"/>
      <c r="L16" s="56"/>
      <c r="M16" s="45"/>
      <c r="N16" s="45"/>
      <c r="O16" s="45"/>
    </row>
    <row r="17" spans="1:15" ht="18" x14ac:dyDescent="0.25">
      <c r="A17" s="178"/>
      <c r="B17" s="59"/>
      <c r="C17" s="60"/>
      <c r="D17" s="48"/>
      <c r="E17" s="48"/>
      <c r="F17" s="48"/>
      <c r="G17" s="48"/>
      <c r="H17" s="49"/>
      <c r="M17" s="45"/>
      <c r="N17" s="45"/>
      <c r="O17" s="45"/>
    </row>
    <row r="18" spans="1:15" ht="18" x14ac:dyDescent="0.25">
      <c r="A18" s="178"/>
      <c r="B18" s="60"/>
      <c r="C18" s="48"/>
      <c r="D18" s="48"/>
      <c r="E18" s="48"/>
      <c r="F18" s="48"/>
      <c r="G18" s="48"/>
      <c r="H18" s="48"/>
      <c r="I18" s="48"/>
      <c r="J18" s="57"/>
      <c r="K18" s="57"/>
      <c r="L18" s="61"/>
      <c r="M18" s="45"/>
      <c r="N18" s="45"/>
      <c r="O18" s="45"/>
    </row>
    <row r="19" spans="1:15" ht="18" x14ac:dyDescent="0.25">
      <c r="A19" s="178"/>
      <c r="B19" s="60"/>
      <c r="C19" s="48"/>
      <c r="D19" s="48"/>
      <c r="E19" s="48"/>
      <c r="F19" s="48"/>
      <c r="G19" s="48"/>
      <c r="H19" s="48"/>
      <c r="I19" s="48"/>
      <c r="J19" s="57"/>
      <c r="K19" s="57"/>
      <c r="L19" s="61"/>
      <c r="M19" s="45"/>
      <c r="N19" s="45"/>
      <c r="O19" s="45"/>
    </row>
    <row r="20" spans="1:15" ht="34.5" x14ac:dyDescent="0.25">
      <c r="A20" s="178"/>
      <c r="B20" s="191" t="s">
        <v>183</v>
      </c>
      <c r="C20" s="191"/>
      <c r="D20" s="191"/>
      <c r="E20" s="191"/>
      <c r="F20" s="191"/>
      <c r="G20" s="191"/>
      <c r="H20" s="191"/>
      <c r="I20" s="191"/>
      <c r="J20" s="191"/>
      <c r="K20" s="191"/>
      <c r="L20" s="69"/>
      <c r="M20" s="45"/>
      <c r="N20" s="45"/>
      <c r="O20" s="45"/>
    </row>
    <row r="21" spans="1:15" ht="20.25" x14ac:dyDescent="0.25">
      <c r="A21" s="178"/>
      <c r="B21" s="177" t="s">
        <v>46</v>
      </c>
      <c r="C21" s="177"/>
      <c r="D21" s="177"/>
      <c r="E21" s="177"/>
      <c r="F21" s="177"/>
      <c r="G21" s="177"/>
      <c r="H21" s="177"/>
      <c r="I21" s="177"/>
      <c r="J21" s="177"/>
      <c r="K21" s="177"/>
      <c r="L21" s="70"/>
      <c r="M21" s="45"/>
      <c r="N21" s="45"/>
      <c r="O21" s="45"/>
    </row>
    <row r="22" spans="1:15" ht="20.25" x14ac:dyDescent="0.25">
      <c r="A22" s="178"/>
      <c r="B22" s="177" t="s">
        <v>188</v>
      </c>
      <c r="C22" s="177"/>
      <c r="D22" s="177"/>
      <c r="E22" s="177"/>
      <c r="F22" s="177"/>
      <c r="G22" s="177"/>
      <c r="H22" s="177"/>
      <c r="I22" s="177"/>
      <c r="J22" s="177"/>
      <c r="K22" s="177"/>
      <c r="L22" s="70"/>
      <c r="M22" s="45"/>
      <c r="N22" s="45"/>
      <c r="O22" s="45"/>
    </row>
    <row r="23" spans="1:15" ht="18" x14ac:dyDescent="0.25">
      <c r="A23" s="178"/>
      <c r="M23" s="45"/>
      <c r="N23" s="45"/>
      <c r="O23" s="45"/>
    </row>
    <row r="24" spans="1:15" ht="18" x14ac:dyDescent="0.25">
      <c r="A24" s="178"/>
      <c r="M24" s="45"/>
      <c r="N24" s="45"/>
      <c r="O24" s="45"/>
    </row>
    <row r="25" spans="1:15" ht="18" x14ac:dyDescent="0.25">
      <c r="A25" s="17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8" x14ac:dyDescent="0.25">
      <c r="A26" s="178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8" x14ac:dyDescent="0.25">
      <c r="A27" s="178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8" x14ac:dyDescent="0.25">
      <c r="A28" s="178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8" x14ac:dyDescent="0.25">
      <c r="A29" s="178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8" x14ac:dyDescent="0.25">
      <c r="A30" s="178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8" x14ac:dyDescent="0.25">
      <c r="A31" s="178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18" x14ac:dyDescent="0.25">
      <c r="A32" s="178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8" x14ac:dyDescent="0.25">
      <c r="A33" s="178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8" x14ac:dyDescent="0.25">
      <c r="A34" s="178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8" x14ac:dyDescent="0.25">
      <c r="A35" s="178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8" x14ac:dyDescent="0.25">
      <c r="A36" s="178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8" x14ac:dyDescent="0.25">
      <c r="A37" s="178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8" x14ac:dyDescent="0.25">
      <c r="A38" s="178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8" x14ac:dyDescent="0.25">
      <c r="A39" s="178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8" x14ac:dyDescent="0.25">
      <c r="A40" s="178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8" x14ac:dyDescent="0.25">
      <c r="A41" s="178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8" x14ac:dyDescent="0.25">
      <c r="A42" s="178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8" x14ac:dyDescent="0.25">
      <c r="A43" s="178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8" x14ac:dyDescent="0.25">
      <c r="A44" s="178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8" x14ac:dyDescent="0.25">
      <c r="A45" s="178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8" x14ac:dyDescent="0.25">
      <c r="A46" s="178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8" x14ac:dyDescent="0.25">
      <c r="A47" s="178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</row>
    <row r="48" spans="1:15" ht="18" x14ac:dyDescent="0.25">
      <c r="A48" s="178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</row>
    <row r="49" spans="1:16" ht="18" x14ac:dyDescent="0.25">
      <c r="A49" s="178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6" ht="18" x14ac:dyDescent="0.25">
      <c r="A50" s="178"/>
      <c r="B50" s="181" t="s">
        <v>184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</row>
    <row r="51" spans="1:16" ht="18" x14ac:dyDescent="0.25">
      <c r="A51" s="178"/>
      <c r="B51" s="45"/>
      <c r="C51" s="45"/>
      <c r="D51" s="45"/>
      <c r="E51" s="45"/>
      <c r="F51" s="45"/>
      <c r="G51" s="45"/>
      <c r="H51" s="45"/>
      <c r="I51" s="45"/>
      <c r="J51" s="179" t="s">
        <v>154</v>
      </c>
      <c r="K51" s="179"/>
      <c r="L51" s="179"/>
      <c r="M51" s="179"/>
      <c r="N51" s="179"/>
      <c r="O51" s="179"/>
    </row>
    <row r="52" spans="1:16" ht="25.5" x14ac:dyDescent="0.25">
      <c r="A52" s="63" t="s">
        <v>24</v>
      </c>
      <c r="B52" s="64" t="s">
        <v>0</v>
      </c>
      <c r="C52" s="64" t="s">
        <v>26</v>
      </c>
      <c r="D52" s="65" t="s">
        <v>1</v>
      </c>
      <c r="E52" s="65" t="s">
        <v>2</v>
      </c>
      <c r="F52" s="65" t="s">
        <v>3</v>
      </c>
      <c r="G52" s="65" t="s">
        <v>4</v>
      </c>
      <c r="H52" s="65" t="s">
        <v>5</v>
      </c>
      <c r="I52" s="65" t="s">
        <v>6</v>
      </c>
      <c r="J52" s="65" t="s">
        <v>7</v>
      </c>
      <c r="K52" s="65" t="s">
        <v>8</v>
      </c>
      <c r="L52" s="65" t="s">
        <v>9</v>
      </c>
      <c r="M52" s="65" t="s">
        <v>10</v>
      </c>
      <c r="N52" s="65" t="s">
        <v>11</v>
      </c>
      <c r="O52" s="65" t="s">
        <v>12</v>
      </c>
    </row>
    <row r="53" spans="1:16" ht="15.75" x14ac:dyDescent="0.25">
      <c r="A53" s="66"/>
      <c r="B53" s="180" t="s">
        <v>25</v>
      </c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</row>
    <row r="54" spans="1:16" ht="15.75" x14ac:dyDescent="0.25">
      <c r="A54" s="129"/>
      <c r="B54" s="180" t="s">
        <v>14</v>
      </c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</row>
    <row r="55" spans="1:16" x14ac:dyDescent="0.25">
      <c r="A55" s="146" t="s">
        <v>53</v>
      </c>
      <c r="B55" s="142" t="s">
        <v>153</v>
      </c>
      <c r="C55" s="143">
        <v>60</v>
      </c>
      <c r="D55" s="113">
        <v>0.63719999999999988</v>
      </c>
      <c r="E55" s="113">
        <v>3.01</v>
      </c>
      <c r="F55" s="113">
        <v>5.1120000000000001</v>
      </c>
      <c r="G55" s="113">
        <v>50.91</v>
      </c>
      <c r="H55" s="113">
        <v>3.1199999999999999E-2</v>
      </c>
      <c r="I55" s="113">
        <v>2.625</v>
      </c>
      <c r="J55" s="113">
        <v>0</v>
      </c>
      <c r="K55" s="113">
        <v>0.20699999999999999</v>
      </c>
      <c r="L55" s="113">
        <v>14.395199999999999</v>
      </c>
      <c r="M55" s="113">
        <v>26.716799999999996</v>
      </c>
      <c r="N55" s="113">
        <v>18.231000000000002</v>
      </c>
      <c r="O55" s="113">
        <v>0.63900000000000001</v>
      </c>
    </row>
    <row r="56" spans="1:16" x14ac:dyDescent="0.25">
      <c r="A56" s="139" t="s">
        <v>53</v>
      </c>
      <c r="B56" s="142" t="s">
        <v>123</v>
      </c>
      <c r="C56" s="160">
        <v>90</v>
      </c>
      <c r="D56" s="113">
        <v>10.199999999999999</v>
      </c>
      <c r="E56" s="113">
        <v>12.926</v>
      </c>
      <c r="F56" s="113">
        <v>13.788</v>
      </c>
      <c r="G56" s="113">
        <v>198</v>
      </c>
      <c r="H56" s="113">
        <v>9.0000000000000011E-2</v>
      </c>
      <c r="I56" s="113">
        <v>0.93600000000000005</v>
      </c>
      <c r="J56" s="113">
        <v>46.260000000000005</v>
      </c>
      <c r="K56" s="113">
        <v>2.52</v>
      </c>
      <c r="L56" s="113">
        <v>77.825999999999993</v>
      </c>
      <c r="M56" s="113">
        <v>85.086000000000013</v>
      </c>
      <c r="N56" s="113">
        <v>18.720000000000002</v>
      </c>
      <c r="O56" s="113">
        <v>1.26</v>
      </c>
    </row>
    <row r="57" spans="1:16" ht="36.75" x14ac:dyDescent="0.25">
      <c r="A57" s="43" t="s">
        <v>40</v>
      </c>
      <c r="B57" s="38" t="s">
        <v>49</v>
      </c>
      <c r="C57" s="2" t="s">
        <v>18</v>
      </c>
      <c r="D57" s="11">
        <v>5.6994999999999996</v>
      </c>
      <c r="E57" s="11">
        <v>4.2989999999999995</v>
      </c>
      <c r="F57" s="11">
        <v>31.990000000000002</v>
      </c>
      <c r="G57" s="11">
        <v>189.29999999999998</v>
      </c>
      <c r="H57" s="11">
        <v>5.6999999999999995E-2</v>
      </c>
      <c r="I57" s="11">
        <v>0</v>
      </c>
      <c r="J57" s="11">
        <v>20</v>
      </c>
      <c r="K57" s="11">
        <v>0.82250000000000012</v>
      </c>
      <c r="L57" s="11">
        <v>12.391499999999999</v>
      </c>
      <c r="M57" s="11">
        <v>38.667749999999998</v>
      </c>
      <c r="N57" s="11">
        <v>8.6189999999999998</v>
      </c>
      <c r="O57" s="11">
        <v>0.86199999999999999</v>
      </c>
    </row>
    <row r="58" spans="1:16" ht="36.75" x14ac:dyDescent="0.25">
      <c r="A58" s="43" t="s">
        <v>81</v>
      </c>
      <c r="B58" s="38" t="s">
        <v>80</v>
      </c>
      <c r="C58" s="2">
        <v>200</v>
      </c>
      <c r="D58" s="11">
        <v>0.66200000000000003</v>
      </c>
      <c r="E58" s="11">
        <v>9.0000000000000011E-2</v>
      </c>
      <c r="F58" s="11">
        <v>22.034000000000002</v>
      </c>
      <c r="G58" s="11">
        <v>92.800000000000011</v>
      </c>
      <c r="H58" s="11">
        <v>1.6E-2</v>
      </c>
      <c r="I58" s="11">
        <v>0.72599999999999998</v>
      </c>
      <c r="J58" s="11">
        <v>0</v>
      </c>
      <c r="K58" s="11">
        <v>0.50800000000000001</v>
      </c>
      <c r="L58" s="11">
        <v>32.180000000000007</v>
      </c>
      <c r="M58" s="11">
        <v>23.44</v>
      </c>
      <c r="N58" s="11">
        <v>17.46</v>
      </c>
      <c r="O58" s="11">
        <v>0.66800000000000004</v>
      </c>
    </row>
    <row r="59" spans="1:16" ht="36" x14ac:dyDescent="0.25">
      <c r="A59" s="44" t="s">
        <v>33</v>
      </c>
      <c r="B59" s="38" t="s">
        <v>29</v>
      </c>
      <c r="C59" s="1">
        <v>30</v>
      </c>
      <c r="D59" s="11">
        <v>1.9799999999999998</v>
      </c>
      <c r="E59" s="11">
        <v>0.36</v>
      </c>
      <c r="F59" s="11">
        <v>11.88</v>
      </c>
      <c r="G59" s="11">
        <v>59.4</v>
      </c>
      <c r="H59" s="11">
        <v>5.1000000000000004E-2</v>
      </c>
      <c r="I59" s="11">
        <v>0</v>
      </c>
      <c r="J59" s="11">
        <v>0</v>
      </c>
      <c r="K59" s="11">
        <v>0.42</v>
      </c>
      <c r="L59" s="11">
        <v>8.6999999999999993</v>
      </c>
      <c r="M59" s="11">
        <v>45</v>
      </c>
      <c r="N59" s="11">
        <v>14.1</v>
      </c>
      <c r="O59" s="11">
        <v>1.17</v>
      </c>
    </row>
    <row r="60" spans="1:16" ht="15.75" x14ac:dyDescent="0.25">
      <c r="A60" s="71"/>
      <c r="B60" s="9" t="s">
        <v>15</v>
      </c>
      <c r="C60" s="10">
        <v>535</v>
      </c>
      <c r="D60" s="128">
        <f>SUM(D55:D59)</f>
        <v>19.178699999999999</v>
      </c>
      <c r="E60" s="128">
        <f t="shared" ref="E60:O60" si="0">SUM(E55:E59)</f>
        <v>20.684999999999999</v>
      </c>
      <c r="F60" s="128">
        <f t="shared" si="0"/>
        <v>84.804000000000002</v>
      </c>
      <c r="G60" s="128">
        <f t="shared" si="0"/>
        <v>590.41</v>
      </c>
      <c r="H60" s="128">
        <f t="shared" si="0"/>
        <v>0.24519999999999997</v>
      </c>
      <c r="I60" s="128">
        <f t="shared" si="0"/>
        <v>4.2869999999999999</v>
      </c>
      <c r="J60" s="128">
        <f t="shared" si="0"/>
        <v>66.260000000000005</v>
      </c>
      <c r="K60" s="128">
        <f t="shared" si="0"/>
        <v>4.4775</v>
      </c>
      <c r="L60" s="128">
        <f t="shared" si="0"/>
        <v>145.49269999999999</v>
      </c>
      <c r="M60" s="128">
        <f t="shared" si="0"/>
        <v>218.91055</v>
      </c>
      <c r="N60" s="128">
        <f t="shared" si="0"/>
        <v>77.13000000000001</v>
      </c>
      <c r="O60" s="128">
        <f t="shared" si="0"/>
        <v>4.5990000000000002</v>
      </c>
      <c r="P60" s="67">
        <v>0.25</v>
      </c>
    </row>
    <row r="61" spans="1:16" ht="18" x14ac:dyDescent="0.25">
      <c r="A61" s="73"/>
      <c r="B61" s="45"/>
      <c r="C61" s="45"/>
      <c r="D61" s="45"/>
      <c r="E61" s="45"/>
      <c r="F61" s="45"/>
      <c r="G61" s="45"/>
      <c r="H61" s="45"/>
      <c r="I61" s="45"/>
      <c r="J61" s="45"/>
      <c r="K61" s="74"/>
      <c r="L61" s="74"/>
      <c r="M61" s="74"/>
      <c r="N61" s="74"/>
      <c r="O61" s="74"/>
    </row>
    <row r="62" spans="1:16" ht="15.75" x14ac:dyDescent="0.25">
      <c r="A62" s="129"/>
      <c r="B62" s="180" t="s">
        <v>16</v>
      </c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</row>
    <row r="63" spans="1:16" s="41" customFormat="1" ht="36" x14ac:dyDescent="0.25">
      <c r="A63" s="44" t="s">
        <v>32</v>
      </c>
      <c r="B63" s="38" t="s">
        <v>30</v>
      </c>
      <c r="C63" s="1">
        <v>100</v>
      </c>
      <c r="D63" s="11">
        <v>0.4</v>
      </c>
      <c r="E63" s="11">
        <v>0.4</v>
      </c>
      <c r="F63" s="11">
        <v>9.8000000000000007</v>
      </c>
      <c r="G63" s="11">
        <v>47</v>
      </c>
      <c r="H63" s="11">
        <v>0.03</v>
      </c>
      <c r="I63" s="11">
        <v>10</v>
      </c>
      <c r="J63" s="11"/>
      <c r="K63" s="11">
        <v>0.2</v>
      </c>
      <c r="L63" s="11">
        <v>16</v>
      </c>
      <c r="M63" s="11">
        <v>11</v>
      </c>
      <c r="N63" s="11">
        <v>9</v>
      </c>
      <c r="O63" s="11">
        <v>2.2000000000000002</v>
      </c>
      <c r="P63" s="42"/>
    </row>
    <row r="64" spans="1:16" ht="28.5" x14ac:dyDescent="0.25">
      <c r="A64" s="44" t="s">
        <v>53</v>
      </c>
      <c r="B64" s="38" t="s">
        <v>158</v>
      </c>
      <c r="C64" s="2" t="s">
        <v>155</v>
      </c>
      <c r="D64" s="11">
        <v>13.65</v>
      </c>
      <c r="E64" s="11">
        <v>15.294</v>
      </c>
      <c r="F64" s="11">
        <v>32.322999999999993</v>
      </c>
      <c r="G64" s="11">
        <v>330.9</v>
      </c>
      <c r="H64" s="11">
        <v>0.11220000000000001</v>
      </c>
      <c r="I64" s="11">
        <v>0.876</v>
      </c>
      <c r="J64" s="11">
        <v>65.3</v>
      </c>
      <c r="K64" s="11">
        <v>1.8260000000000001</v>
      </c>
      <c r="L64" s="11">
        <v>314.59500000000003</v>
      </c>
      <c r="M64" s="11">
        <v>252.48599999999999</v>
      </c>
      <c r="N64" s="11">
        <v>41.762999999999998</v>
      </c>
      <c r="O64" s="11">
        <v>1.0105</v>
      </c>
    </row>
    <row r="65" spans="1:16" s="41" customFormat="1" ht="36" x14ac:dyDescent="0.25">
      <c r="A65" s="44" t="s">
        <v>36</v>
      </c>
      <c r="B65" s="38" t="s">
        <v>27</v>
      </c>
      <c r="C65" s="2" t="s">
        <v>50</v>
      </c>
      <c r="D65" s="11">
        <v>7.0000000000000007E-2</v>
      </c>
      <c r="E65" s="11">
        <v>0.02</v>
      </c>
      <c r="F65" s="11">
        <v>10.01</v>
      </c>
      <c r="G65" s="11">
        <v>40</v>
      </c>
      <c r="H65" s="11">
        <v>0</v>
      </c>
      <c r="I65" s="11">
        <v>0.03</v>
      </c>
      <c r="J65" s="11">
        <v>0</v>
      </c>
      <c r="K65" s="11">
        <v>0</v>
      </c>
      <c r="L65" s="11">
        <v>10.95</v>
      </c>
      <c r="M65" s="11">
        <v>2.8</v>
      </c>
      <c r="N65" s="11">
        <v>1.4</v>
      </c>
      <c r="O65" s="11">
        <v>0.26500000000000001</v>
      </c>
      <c r="P65" s="42"/>
    </row>
    <row r="66" spans="1:16" s="41" customFormat="1" ht="36" x14ac:dyDescent="0.25">
      <c r="A66" s="44" t="s">
        <v>33</v>
      </c>
      <c r="B66" s="38" t="s">
        <v>29</v>
      </c>
      <c r="C66" s="1">
        <v>30</v>
      </c>
      <c r="D66" s="11">
        <v>1.9799999999999998</v>
      </c>
      <c r="E66" s="11">
        <v>0.36</v>
      </c>
      <c r="F66" s="11">
        <v>11.88</v>
      </c>
      <c r="G66" s="11">
        <v>59.4</v>
      </c>
      <c r="H66" s="11">
        <v>5.1000000000000004E-2</v>
      </c>
      <c r="I66" s="11">
        <v>0</v>
      </c>
      <c r="J66" s="11">
        <v>0</v>
      </c>
      <c r="K66" s="11">
        <v>0.42</v>
      </c>
      <c r="L66" s="11">
        <v>8.6999999999999993</v>
      </c>
      <c r="M66" s="11">
        <v>45</v>
      </c>
      <c r="N66" s="11">
        <v>14.1</v>
      </c>
      <c r="O66" s="11">
        <v>1.17</v>
      </c>
      <c r="P66" s="42"/>
    </row>
    <row r="67" spans="1:16" ht="15.75" x14ac:dyDescent="0.25">
      <c r="A67" s="71"/>
      <c r="B67" s="9" t="s">
        <v>15</v>
      </c>
      <c r="C67" s="10">
        <v>545</v>
      </c>
      <c r="D67" s="72">
        <f>SUM(D63:D66)</f>
        <v>16.100000000000001</v>
      </c>
      <c r="E67" s="72">
        <f t="shared" ref="E67:O67" si="1">SUM(E63:E66)</f>
        <v>16.074000000000002</v>
      </c>
      <c r="F67" s="72">
        <f t="shared" si="1"/>
        <v>64.012999999999991</v>
      </c>
      <c r="G67" s="72">
        <f t="shared" si="1"/>
        <v>477.29999999999995</v>
      </c>
      <c r="H67" s="72">
        <f t="shared" si="1"/>
        <v>0.19319999999999998</v>
      </c>
      <c r="I67" s="72">
        <f t="shared" si="1"/>
        <v>10.905999999999999</v>
      </c>
      <c r="J67" s="72">
        <f t="shared" si="1"/>
        <v>65.3</v>
      </c>
      <c r="K67" s="72">
        <f t="shared" si="1"/>
        <v>2.4460000000000002</v>
      </c>
      <c r="L67" s="72">
        <f t="shared" si="1"/>
        <v>350.245</v>
      </c>
      <c r="M67" s="72">
        <f t="shared" si="1"/>
        <v>311.286</v>
      </c>
      <c r="N67" s="72">
        <f t="shared" si="1"/>
        <v>66.262999999999991</v>
      </c>
      <c r="O67" s="72">
        <f t="shared" si="1"/>
        <v>4.6455000000000002</v>
      </c>
      <c r="P67" s="67">
        <v>0.2</v>
      </c>
    </row>
    <row r="68" spans="1:16" ht="15.75" x14ac:dyDescent="0.25">
      <c r="A68" s="135"/>
      <c r="B68" s="136"/>
      <c r="C68" s="137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67"/>
    </row>
    <row r="69" spans="1:16" ht="15.75" customHeight="1" x14ac:dyDescent="0.25">
      <c r="A69" s="186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8"/>
    </row>
    <row r="70" spans="1:16" ht="15.75" x14ac:dyDescent="0.25">
      <c r="A70" s="129"/>
      <c r="B70" s="180" t="s">
        <v>17</v>
      </c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</row>
    <row r="71" spans="1:16" ht="36" x14ac:dyDescent="0.25">
      <c r="A71" s="44" t="s">
        <v>48</v>
      </c>
      <c r="B71" s="38" t="s">
        <v>43</v>
      </c>
      <c r="C71" s="3" t="s">
        <v>52</v>
      </c>
      <c r="D71" s="11">
        <v>2.63</v>
      </c>
      <c r="E71" s="11">
        <v>2.66</v>
      </c>
      <c r="F71" s="11">
        <v>0</v>
      </c>
      <c r="G71" s="11">
        <v>34.333333333333336</v>
      </c>
      <c r="H71" s="11">
        <v>3.333333333333334E-3</v>
      </c>
      <c r="I71" s="11">
        <v>7.0000000000000007E-2</v>
      </c>
      <c r="J71" s="11">
        <v>21</v>
      </c>
      <c r="K71" s="11">
        <v>0.04</v>
      </c>
      <c r="L71" s="11">
        <v>100</v>
      </c>
      <c r="M71" s="11">
        <v>60</v>
      </c>
      <c r="N71" s="11">
        <v>5.5</v>
      </c>
      <c r="O71" s="11">
        <v>7.0000000000000007E-2</v>
      </c>
    </row>
    <row r="72" spans="1:16" ht="36" x14ac:dyDescent="0.25">
      <c r="A72" s="44" t="s">
        <v>89</v>
      </c>
      <c r="B72" s="38" t="s">
        <v>88</v>
      </c>
      <c r="C72" s="3" t="s">
        <v>23</v>
      </c>
      <c r="D72" s="11">
        <v>10.39</v>
      </c>
      <c r="E72" s="11">
        <v>14.79</v>
      </c>
      <c r="F72" s="11">
        <v>10.3</v>
      </c>
      <c r="G72" s="11">
        <v>221</v>
      </c>
      <c r="H72" s="11">
        <v>0.03</v>
      </c>
      <c r="I72" s="11">
        <v>0.92</v>
      </c>
      <c r="J72" s="77"/>
      <c r="K72" s="11">
        <v>2.61</v>
      </c>
      <c r="L72" s="11">
        <v>61.81</v>
      </c>
      <c r="M72" s="11">
        <v>154.15</v>
      </c>
      <c r="N72" s="11">
        <v>22.03</v>
      </c>
      <c r="O72" s="11">
        <v>3.06</v>
      </c>
    </row>
    <row r="73" spans="1:16" ht="36.75" x14ac:dyDescent="0.25">
      <c r="A73" s="43" t="s">
        <v>37</v>
      </c>
      <c r="B73" s="38" t="s">
        <v>95</v>
      </c>
      <c r="C73" s="2">
        <v>150</v>
      </c>
      <c r="D73" s="11">
        <v>3.77</v>
      </c>
      <c r="E73" s="11">
        <v>2.2900000000000009</v>
      </c>
      <c r="F73" s="11">
        <v>39.72</v>
      </c>
      <c r="G73" s="11">
        <v>214</v>
      </c>
      <c r="H73" s="11">
        <v>0.21</v>
      </c>
      <c r="I73" s="11">
        <v>0</v>
      </c>
      <c r="J73" s="11">
        <v>0</v>
      </c>
      <c r="K73" s="11">
        <v>0.4</v>
      </c>
      <c r="L73" s="11">
        <v>23.990000000000002</v>
      </c>
      <c r="M73" s="11">
        <v>207.35</v>
      </c>
      <c r="N73" s="11">
        <v>140.52000000000001</v>
      </c>
      <c r="O73" s="11">
        <v>4.7100000000000009</v>
      </c>
    </row>
    <row r="74" spans="1:16" ht="36" x14ac:dyDescent="0.25">
      <c r="A74" s="44" t="s">
        <v>41</v>
      </c>
      <c r="B74" s="38" t="s">
        <v>31</v>
      </c>
      <c r="C74" s="1" t="s">
        <v>51</v>
      </c>
      <c r="D74" s="11">
        <v>0.112</v>
      </c>
      <c r="E74" s="11">
        <v>1.8000000000000002E-2</v>
      </c>
      <c r="F74" s="11">
        <v>10.149999999999999</v>
      </c>
      <c r="G74" s="11">
        <v>41.32</v>
      </c>
      <c r="H74" s="11">
        <v>-8.000000000000008E-4</v>
      </c>
      <c r="I74" s="11">
        <v>2.0299999999999994</v>
      </c>
      <c r="J74" s="11">
        <v>0</v>
      </c>
      <c r="K74" s="11">
        <v>5.9999999999999984E-3</v>
      </c>
      <c r="L74" s="11">
        <v>13.249999999999998</v>
      </c>
      <c r="M74" s="11">
        <v>3.9600000000000004</v>
      </c>
      <c r="N74" s="11">
        <v>2.1599999999999997</v>
      </c>
      <c r="O74" s="11">
        <v>0.33299999999999996</v>
      </c>
    </row>
    <row r="75" spans="1:16" ht="36" x14ac:dyDescent="0.25">
      <c r="A75" s="44" t="s">
        <v>34</v>
      </c>
      <c r="B75" s="38" t="s">
        <v>29</v>
      </c>
      <c r="C75" s="1">
        <v>50</v>
      </c>
      <c r="D75" s="11">
        <v>3.3</v>
      </c>
      <c r="E75" s="11">
        <v>0.60000000000000009</v>
      </c>
      <c r="F75" s="11">
        <v>19.800000000000004</v>
      </c>
      <c r="G75" s="11">
        <v>99.000000000000028</v>
      </c>
      <c r="H75" s="11">
        <v>8.500000000000002E-2</v>
      </c>
      <c r="I75" s="11">
        <v>0</v>
      </c>
      <c r="J75" s="11">
        <v>0</v>
      </c>
      <c r="K75" s="11">
        <v>0.70000000000000007</v>
      </c>
      <c r="L75" s="11">
        <v>14.500000000000002</v>
      </c>
      <c r="M75" s="11">
        <v>75.000000000000014</v>
      </c>
      <c r="N75" s="11">
        <v>23.500000000000007</v>
      </c>
      <c r="O75" s="11">
        <v>1.9500000000000006</v>
      </c>
    </row>
    <row r="76" spans="1:16" ht="16.5" customHeight="1" x14ac:dyDescent="0.25">
      <c r="A76" s="71"/>
      <c r="B76" s="9" t="s">
        <v>15</v>
      </c>
      <c r="C76" s="10">
        <v>510</v>
      </c>
      <c r="D76" s="72">
        <f>SUM(D71:D75)</f>
        <v>20.201999999999998</v>
      </c>
      <c r="E76" s="72">
        <f t="shared" ref="E76:O76" si="2">SUM(E71:E75)</f>
        <v>20.358000000000004</v>
      </c>
      <c r="F76" s="72">
        <f t="shared" si="2"/>
        <v>79.97</v>
      </c>
      <c r="G76" s="72">
        <f t="shared" si="2"/>
        <v>609.65333333333342</v>
      </c>
      <c r="H76" s="72">
        <f t="shared" si="2"/>
        <v>0.32753333333333334</v>
      </c>
      <c r="I76" s="72">
        <f t="shared" si="2"/>
        <v>3.0199999999999996</v>
      </c>
      <c r="J76" s="72">
        <f t="shared" si="2"/>
        <v>21</v>
      </c>
      <c r="K76" s="72">
        <f t="shared" si="2"/>
        <v>3.7559999999999998</v>
      </c>
      <c r="L76" s="72">
        <f t="shared" si="2"/>
        <v>213.55</v>
      </c>
      <c r="M76" s="72">
        <f t="shared" si="2"/>
        <v>500.46</v>
      </c>
      <c r="N76" s="72">
        <f t="shared" si="2"/>
        <v>193.71</v>
      </c>
      <c r="O76" s="72">
        <f t="shared" si="2"/>
        <v>10.123000000000001</v>
      </c>
      <c r="P76" s="67">
        <v>0.25</v>
      </c>
    </row>
    <row r="77" spans="1:16" ht="16.5" customHeight="1" x14ac:dyDescent="0.25">
      <c r="A77" s="83"/>
      <c r="B77" s="84"/>
      <c r="C77" s="85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67"/>
    </row>
    <row r="78" spans="1:16" ht="16.5" customHeight="1" x14ac:dyDescent="0.25">
      <c r="A78" s="83"/>
      <c r="B78" s="84"/>
      <c r="C78" s="85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67"/>
    </row>
    <row r="79" spans="1:16" ht="16.5" customHeight="1" x14ac:dyDescent="0.25">
      <c r="A79" s="83"/>
      <c r="B79" s="84"/>
      <c r="C79" s="85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67"/>
    </row>
    <row r="80" spans="1:16" ht="16.5" customHeight="1" x14ac:dyDescent="0.25">
      <c r="A80" s="83"/>
      <c r="B80" s="84"/>
      <c r="C80" s="85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67"/>
    </row>
    <row r="81" spans="1:16" ht="16.5" customHeight="1" x14ac:dyDescent="0.25">
      <c r="A81" s="83"/>
      <c r="B81" s="84"/>
      <c r="C81" s="85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67"/>
    </row>
    <row r="82" spans="1:16" ht="134.25" customHeight="1" x14ac:dyDescent="0.25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</row>
    <row r="83" spans="1:16" ht="15.75" x14ac:dyDescent="0.25">
      <c r="A83" s="129"/>
      <c r="B83" s="79" t="s">
        <v>19</v>
      </c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</row>
    <row r="84" spans="1:16" ht="51.75" x14ac:dyDescent="0.25">
      <c r="A84" s="37" t="s">
        <v>162</v>
      </c>
      <c r="B84" s="80" t="s">
        <v>161</v>
      </c>
      <c r="C84" s="81">
        <v>60</v>
      </c>
      <c r="D84" s="82">
        <v>1.08</v>
      </c>
      <c r="E84" s="82">
        <v>0.06</v>
      </c>
      <c r="F84" s="82">
        <v>5.88</v>
      </c>
      <c r="G84" s="82">
        <v>28.8</v>
      </c>
      <c r="H84" s="82">
        <v>1.0200000000000001E-2</v>
      </c>
      <c r="I84" s="82">
        <v>5.34</v>
      </c>
      <c r="J84" s="82">
        <v>0</v>
      </c>
      <c r="K84" s="82">
        <v>0.06</v>
      </c>
      <c r="L84" s="82">
        <v>27</v>
      </c>
      <c r="M84" s="82">
        <v>30.6</v>
      </c>
      <c r="N84" s="82">
        <v>15.6</v>
      </c>
      <c r="O84" s="82">
        <v>1.02</v>
      </c>
    </row>
    <row r="85" spans="1:16" ht="34.5" customHeight="1" x14ac:dyDescent="0.25">
      <c r="A85" s="44" t="s">
        <v>53</v>
      </c>
      <c r="B85" s="38" t="s">
        <v>123</v>
      </c>
      <c r="C85" s="3">
        <v>90</v>
      </c>
      <c r="D85" s="11">
        <v>10.199999999999999</v>
      </c>
      <c r="E85" s="11">
        <v>12.926</v>
      </c>
      <c r="F85" s="11">
        <v>13.788</v>
      </c>
      <c r="G85" s="11">
        <v>198</v>
      </c>
      <c r="H85" s="11">
        <v>9.0000000000000011E-2</v>
      </c>
      <c r="I85" s="11">
        <v>0.93600000000000005</v>
      </c>
      <c r="J85" s="11">
        <v>46.260000000000005</v>
      </c>
      <c r="K85" s="11">
        <v>2.52</v>
      </c>
      <c r="L85" s="11">
        <v>77.825999999999993</v>
      </c>
      <c r="M85" s="11">
        <v>85.086000000000013</v>
      </c>
      <c r="N85" s="11">
        <v>18.720000000000002</v>
      </c>
      <c r="O85" s="11">
        <v>1.26</v>
      </c>
    </row>
    <row r="86" spans="1:16" ht="36" x14ac:dyDescent="0.25">
      <c r="A86" s="44" t="s">
        <v>39</v>
      </c>
      <c r="B86" s="38" t="s">
        <v>38</v>
      </c>
      <c r="C86" s="3" t="s">
        <v>100</v>
      </c>
      <c r="D86" s="11">
        <v>3.0764999999999998</v>
      </c>
      <c r="E86" s="87">
        <v>6.2534999999999998</v>
      </c>
      <c r="F86" s="87">
        <v>20.466999999999995</v>
      </c>
      <c r="G86" s="11">
        <v>150.44999999999999</v>
      </c>
      <c r="H86" s="11">
        <v>0.13950000000000001</v>
      </c>
      <c r="I86" s="11">
        <v>18.160499999999999</v>
      </c>
      <c r="J86" s="11">
        <v>8</v>
      </c>
      <c r="K86" s="11">
        <v>0.20150000000000001</v>
      </c>
      <c r="L86" s="11">
        <v>37.454999999999998</v>
      </c>
      <c r="M86" s="11">
        <v>87.194999999999979</v>
      </c>
      <c r="N86" s="11">
        <v>27.75</v>
      </c>
      <c r="O86" s="11">
        <v>1.0135000000000001</v>
      </c>
    </row>
    <row r="87" spans="1:16" s="41" customFormat="1" ht="36" x14ac:dyDescent="0.25">
      <c r="A87" s="44" t="s">
        <v>117</v>
      </c>
      <c r="B87" s="38" t="s">
        <v>116</v>
      </c>
      <c r="C87" s="2" t="s">
        <v>124</v>
      </c>
      <c r="D87" s="11">
        <v>0.11000000000000001</v>
      </c>
      <c r="E87" s="11">
        <v>6.0000000000000012E-2</v>
      </c>
      <c r="F87" s="11">
        <v>10.98</v>
      </c>
      <c r="G87" s="11">
        <v>44.7</v>
      </c>
      <c r="H87" s="11">
        <v>3.0000000000000001E-3</v>
      </c>
      <c r="I87" s="11">
        <v>1.03</v>
      </c>
      <c r="J87" s="11">
        <v>0</v>
      </c>
      <c r="K87" s="11">
        <v>2.0000000000000004E-2</v>
      </c>
      <c r="L87" s="11">
        <v>12.549999999999999</v>
      </c>
      <c r="M87" s="11">
        <v>3.9</v>
      </c>
      <c r="N87" s="11">
        <v>2.2999999999999998</v>
      </c>
      <c r="O87" s="11">
        <v>0.48000000000000004</v>
      </c>
      <c r="P87" s="42"/>
    </row>
    <row r="88" spans="1:16" ht="36" x14ac:dyDescent="0.25">
      <c r="A88" s="44" t="s">
        <v>34</v>
      </c>
      <c r="B88" s="38" t="s">
        <v>28</v>
      </c>
      <c r="C88" s="1">
        <v>30</v>
      </c>
      <c r="D88" s="11">
        <v>2.2799999999999998</v>
      </c>
      <c r="E88" s="11">
        <v>0.24</v>
      </c>
      <c r="F88" s="11">
        <v>14.76</v>
      </c>
      <c r="G88" s="11">
        <v>70.5</v>
      </c>
      <c r="H88" s="11">
        <v>3.3000000000000002E-2</v>
      </c>
      <c r="I88" s="11">
        <v>0</v>
      </c>
      <c r="J88" s="11">
        <v>0</v>
      </c>
      <c r="K88" s="11">
        <v>0.33</v>
      </c>
      <c r="L88" s="11">
        <v>6</v>
      </c>
      <c r="M88" s="11">
        <v>19.5</v>
      </c>
      <c r="N88" s="11">
        <v>4.2</v>
      </c>
      <c r="O88" s="11">
        <v>0.33</v>
      </c>
    </row>
    <row r="89" spans="1:16" ht="36" x14ac:dyDescent="0.25">
      <c r="A89" s="44" t="s">
        <v>33</v>
      </c>
      <c r="B89" s="38" t="s">
        <v>29</v>
      </c>
      <c r="C89" s="1">
        <v>40</v>
      </c>
      <c r="D89" s="11">
        <f>D75*0.8</f>
        <v>2.64</v>
      </c>
      <c r="E89" s="11">
        <f t="shared" ref="E89:O89" si="3">E75*0.8</f>
        <v>0.48000000000000009</v>
      </c>
      <c r="F89" s="11">
        <f t="shared" si="3"/>
        <v>15.840000000000003</v>
      </c>
      <c r="G89" s="11">
        <f t="shared" si="3"/>
        <v>79.200000000000031</v>
      </c>
      <c r="H89" s="11">
        <f t="shared" si="3"/>
        <v>6.8000000000000019E-2</v>
      </c>
      <c r="I89" s="11">
        <f t="shared" si="3"/>
        <v>0</v>
      </c>
      <c r="J89" s="11">
        <f t="shared" si="3"/>
        <v>0</v>
      </c>
      <c r="K89" s="11">
        <f t="shared" si="3"/>
        <v>0.56000000000000005</v>
      </c>
      <c r="L89" s="11">
        <f t="shared" si="3"/>
        <v>11.600000000000001</v>
      </c>
      <c r="M89" s="11">
        <f t="shared" si="3"/>
        <v>60.000000000000014</v>
      </c>
      <c r="N89" s="11">
        <f t="shared" si="3"/>
        <v>18.800000000000008</v>
      </c>
      <c r="O89" s="11">
        <f t="shared" si="3"/>
        <v>1.5600000000000005</v>
      </c>
    </row>
    <row r="90" spans="1:16" ht="15.75" x14ac:dyDescent="0.25">
      <c r="A90" s="71"/>
      <c r="B90" s="9" t="s">
        <v>15</v>
      </c>
      <c r="C90" s="10">
        <v>573</v>
      </c>
      <c r="D90" s="72">
        <f>SUM(D84:D89)</f>
        <v>19.386499999999998</v>
      </c>
      <c r="E90" s="72">
        <f t="shared" ref="E90:O90" si="4">SUM(E84:E89)</f>
        <v>20.019499999999997</v>
      </c>
      <c r="F90" s="72">
        <f t="shared" si="4"/>
        <v>81.715000000000003</v>
      </c>
      <c r="G90" s="72">
        <f t="shared" si="4"/>
        <v>571.65</v>
      </c>
      <c r="H90" s="72">
        <f t="shared" si="4"/>
        <v>0.34370000000000006</v>
      </c>
      <c r="I90" s="72">
        <f t="shared" si="4"/>
        <v>25.4665</v>
      </c>
      <c r="J90" s="72">
        <f t="shared" si="4"/>
        <v>54.260000000000005</v>
      </c>
      <c r="K90" s="72">
        <f t="shared" si="4"/>
        <v>3.6915000000000004</v>
      </c>
      <c r="L90" s="72">
        <f t="shared" si="4"/>
        <v>172.43100000000001</v>
      </c>
      <c r="M90" s="72">
        <f t="shared" si="4"/>
        <v>286.28100000000001</v>
      </c>
      <c r="N90" s="72">
        <f t="shared" si="4"/>
        <v>87.370000000000019</v>
      </c>
      <c r="O90" s="72">
        <f t="shared" si="4"/>
        <v>5.6635000000000009</v>
      </c>
      <c r="P90" s="67">
        <v>0.25</v>
      </c>
    </row>
    <row r="91" spans="1:16" ht="15.75" customHeight="1" x14ac:dyDescent="0.25">
      <c r="A91" s="182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4"/>
    </row>
    <row r="92" spans="1:16" ht="15.75" x14ac:dyDescent="0.25">
      <c r="A92" s="129"/>
      <c r="B92" s="180" t="s">
        <v>20</v>
      </c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</row>
    <row r="93" spans="1:16" ht="36.75" x14ac:dyDescent="0.25">
      <c r="A93" s="43" t="s">
        <v>44</v>
      </c>
      <c r="B93" s="38" t="s">
        <v>43</v>
      </c>
      <c r="C93" s="1">
        <v>15</v>
      </c>
      <c r="D93" s="11">
        <v>3.9449999999999998</v>
      </c>
      <c r="E93" s="11">
        <v>3.99</v>
      </c>
      <c r="F93" s="11">
        <v>0</v>
      </c>
      <c r="G93" s="11">
        <v>51.5</v>
      </c>
      <c r="H93" s="11">
        <v>5.0000000000000001E-3</v>
      </c>
      <c r="I93" s="11">
        <v>0.105</v>
      </c>
      <c r="J93" s="11">
        <v>31.5</v>
      </c>
      <c r="K93" s="11">
        <v>0.06</v>
      </c>
      <c r="L93" s="11">
        <v>150</v>
      </c>
      <c r="M93" s="11">
        <v>90</v>
      </c>
      <c r="N93" s="11">
        <v>8.25</v>
      </c>
      <c r="O93" s="11">
        <v>0.105</v>
      </c>
    </row>
    <row r="94" spans="1:16" s="41" customFormat="1" ht="36" x14ac:dyDescent="0.25">
      <c r="A94" s="44" t="s">
        <v>177</v>
      </c>
      <c r="B94" s="38" t="s">
        <v>178</v>
      </c>
      <c r="C94" s="2" t="s">
        <v>96</v>
      </c>
      <c r="D94" s="5">
        <v>7.2838000000000003</v>
      </c>
      <c r="E94" s="5">
        <v>11.94</v>
      </c>
      <c r="F94" s="5">
        <v>8.36</v>
      </c>
      <c r="G94" s="7">
        <v>123.99</v>
      </c>
      <c r="H94" s="5">
        <v>4.7500000000000001E-2</v>
      </c>
      <c r="I94" s="5">
        <v>0.2762</v>
      </c>
      <c r="J94" s="5">
        <v>29.62</v>
      </c>
      <c r="K94" s="5">
        <v>0.42049999999999998</v>
      </c>
      <c r="L94" s="5">
        <v>20.725999999999999</v>
      </c>
      <c r="M94" s="5">
        <v>80.201999999999998</v>
      </c>
      <c r="N94" s="5">
        <v>15.521000000000001</v>
      </c>
      <c r="O94" s="5">
        <v>0.6402000000000001</v>
      </c>
      <c r="P94" s="42"/>
    </row>
    <row r="95" spans="1:16" ht="36.75" x14ac:dyDescent="0.25">
      <c r="A95" s="43" t="s">
        <v>40</v>
      </c>
      <c r="B95" s="38" t="s">
        <v>49</v>
      </c>
      <c r="C95" s="3" t="s">
        <v>159</v>
      </c>
      <c r="D95" s="11">
        <v>5.0999999999999996</v>
      </c>
      <c r="E95" s="11">
        <v>3.62</v>
      </c>
      <c r="F95" s="11">
        <v>31.962</v>
      </c>
      <c r="G95" s="11">
        <v>176.1</v>
      </c>
      <c r="H95" s="11">
        <v>5.6999999999999995E-2</v>
      </c>
      <c r="I95" s="11">
        <v>0</v>
      </c>
      <c r="J95" s="11">
        <v>12</v>
      </c>
      <c r="K95" s="11">
        <v>0.8025000000000001</v>
      </c>
      <c r="L95" s="11">
        <v>11.9115</v>
      </c>
      <c r="M95" s="11">
        <v>38.067749999999997</v>
      </c>
      <c r="N95" s="11">
        <v>8.6189999999999998</v>
      </c>
      <c r="O95" s="11">
        <v>0.85799999999999998</v>
      </c>
    </row>
    <row r="96" spans="1:16" x14ac:dyDescent="0.25">
      <c r="A96" s="139" t="s">
        <v>53</v>
      </c>
      <c r="B96" s="171" t="s">
        <v>179</v>
      </c>
      <c r="C96" s="172">
        <v>200</v>
      </c>
      <c r="D96" s="173">
        <v>0.34</v>
      </c>
      <c r="E96" s="173">
        <v>0.17</v>
      </c>
      <c r="F96" s="173">
        <v>21.46</v>
      </c>
      <c r="G96" s="173">
        <v>103.5</v>
      </c>
      <c r="H96" s="173">
        <v>2.4E-2</v>
      </c>
      <c r="I96" s="173">
        <v>3.1720000000000002</v>
      </c>
      <c r="J96" s="173">
        <v>0</v>
      </c>
      <c r="K96" s="173">
        <v>0.13</v>
      </c>
      <c r="L96" s="173">
        <v>16.668000000000003</v>
      </c>
      <c r="M96" s="173">
        <v>7.0500000000000007</v>
      </c>
      <c r="N96" s="173">
        <v>7.782</v>
      </c>
      <c r="O96" s="173">
        <v>0.88000000000000012</v>
      </c>
    </row>
    <row r="97" spans="1:16" ht="36" x14ac:dyDescent="0.25">
      <c r="A97" s="139" t="s">
        <v>34</v>
      </c>
      <c r="B97" s="38" t="s">
        <v>28</v>
      </c>
      <c r="C97" s="2">
        <v>45</v>
      </c>
      <c r="D97" s="11">
        <f>D88*1.5</f>
        <v>3.42</v>
      </c>
      <c r="E97" s="11">
        <f t="shared" ref="E97:O97" si="5">E88*1.5</f>
        <v>0.36</v>
      </c>
      <c r="F97" s="11">
        <f t="shared" si="5"/>
        <v>22.14</v>
      </c>
      <c r="G97" s="11">
        <f t="shared" si="5"/>
        <v>105.75</v>
      </c>
      <c r="H97" s="11">
        <f t="shared" si="5"/>
        <v>4.9500000000000002E-2</v>
      </c>
      <c r="I97" s="11">
        <f t="shared" si="5"/>
        <v>0</v>
      </c>
      <c r="J97" s="11">
        <f t="shared" si="5"/>
        <v>0</v>
      </c>
      <c r="K97" s="11">
        <f t="shared" si="5"/>
        <v>0.495</v>
      </c>
      <c r="L97" s="11">
        <f t="shared" si="5"/>
        <v>9</v>
      </c>
      <c r="M97" s="11">
        <f t="shared" si="5"/>
        <v>29.25</v>
      </c>
      <c r="N97" s="11">
        <f t="shared" si="5"/>
        <v>6.3000000000000007</v>
      </c>
      <c r="O97" s="11">
        <f t="shared" si="5"/>
        <v>0.495</v>
      </c>
    </row>
    <row r="98" spans="1:16" ht="15.75" x14ac:dyDescent="0.25">
      <c r="A98" s="63"/>
      <c r="B98" s="95" t="s">
        <v>15</v>
      </c>
      <c r="C98" s="4">
        <v>545</v>
      </c>
      <c r="D98" s="8">
        <f>SUM(D93:D97)</f>
        <v>20.088799999999999</v>
      </c>
      <c r="E98" s="8">
        <f t="shared" ref="E98:O98" si="6">SUM(E93:E97)</f>
        <v>20.080000000000002</v>
      </c>
      <c r="F98" s="8">
        <f t="shared" si="6"/>
        <v>83.921999999999997</v>
      </c>
      <c r="G98" s="8">
        <f t="shared" si="6"/>
        <v>560.84</v>
      </c>
      <c r="H98" s="8">
        <f t="shared" si="6"/>
        <v>0.183</v>
      </c>
      <c r="I98" s="8">
        <f t="shared" si="6"/>
        <v>3.5532000000000004</v>
      </c>
      <c r="J98" s="8">
        <f t="shared" si="6"/>
        <v>73.12</v>
      </c>
      <c r="K98" s="8">
        <f t="shared" si="6"/>
        <v>1.9080000000000004</v>
      </c>
      <c r="L98" s="8">
        <f t="shared" si="6"/>
        <v>208.30549999999999</v>
      </c>
      <c r="M98" s="8">
        <f t="shared" si="6"/>
        <v>244.56975</v>
      </c>
      <c r="N98" s="8">
        <f t="shared" si="6"/>
        <v>46.471999999999994</v>
      </c>
      <c r="O98" s="8">
        <f t="shared" si="6"/>
        <v>2.9782000000000002</v>
      </c>
      <c r="P98" s="67">
        <v>0.25</v>
      </c>
    </row>
    <row r="99" spans="1:16" ht="15.75" x14ac:dyDescent="0.25">
      <c r="A99" s="89"/>
      <c r="B99" s="90"/>
      <c r="C99" s="91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1:16" ht="15.75" x14ac:dyDescent="0.25">
      <c r="A100" s="129"/>
      <c r="B100" s="180" t="s">
        <v>21</v>
      </c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</row>
    <row r="101" spans="1:16" ht="36" x14ac:dyDescent="0.25">
      <c r="A101" s="44" t="s">
        <v>122</v>
      </c>
      <c r="B101" s="94" t="s">
        <v>152</v>
      </c>
      <c r="C101" s="6">
        <v>80</v>
      </c>
      <c r="D101" s="11">
        <v>1.0495999999999999</v>
      </c>
      <c r="E101" s="11">
        <v>2.5992000000000002</v>
      </c>
      <c r="F101" s="11">
        <v>5.1727999999999996</v>
      </c>
      <c r="G101" s="11">
        <v>48.32</v>
      </c>
      <c r="H101" s="11">
        <v>1.7600000000000001E-2</v>
      </c>
      <c r="I101" s="11">
        <v>13.6784</v>
      </c>
      <c r="J101" s="11">
        <v>0</v>
      </c>
      <c r="K101" s="11">
        <v>6.7120000000000006</v>
      </c>
      <c r="L101" s="11">
        <v>19.976800000000001</v>
      </c>
      <c r="M101" s="11">
        <v>22.645599999999998</v>
      </c>
      <c r="N101" s="11">
        <v>12.072800000000001</v>
      </c>
      <c r="O101" s="11">
        <v>0.37280000000000002</v>
      </c>
    </row>
    <row r="102" spans="1:16" ht="36.75" x14ac:dyDescent="0.25">
      <c r="A102" s="43" t="s">
        <v>127</v>
      </c>
      <c r="B102" s="38" t="s">
        <v>128</v>
      </c>
      <c r="C102" s="3" t="s">
        <v>42</v>
      </c>
      <c r="D102" s="11">
        <v>13.17</v>
      </c>
      <c r="E102" s="11">
        <v>10.7</v>
      </c>
      <c r="F102" s="11">
        <v>15.788</v>
      </c>
      <c r="G102" s="11">
        <v>193.3</v>
      </c>
      <c r="H102" s="11">
        <v>9.0000000000000011E-2</v>
      </c>
      <c r="I102" s="11">
        <v>0.93600000000000005</v>
      </c>
      <c r="J102" s="11">
        <v>46.260000000000005</v>
      </c>
      <c r="K102" s="11">
        <v>2.52</v>
      </c>
      <c r="L102" s="11">
        <v>77.825999999999993</v>
      </c>
      <c r="M102" s="11">
        <v>85.086000000000013</v>
      </c>
      <c r="N102" s="11">
        <v>18.720000000000002</v>
      </c>
      <c r="O102" s="11">
        <v>1.26</v>
      </c>
    </row>
    <row r="103" spans="1:16" ht="36.75" x14ac:dyDescent="0.25">
      <c r="A103" s="43" t="s">
        <v>126</v>
      </c>
      <c r="B103" s="38" t="s">
        <v>125</v>
      </c>
      <c r="C103" s="3" t="s">
        <v>100</v>
      </c>
      <c r="D103" s="11">
        <v>3.6284999999999998</v>
      </c>
      <c r="E103" s="11">
        <v>6.5039999999999996</v>
      </c>
      <c r="F103" s="11">
        <v>37.576499999999996</v>
      </c>
      <c r="G103" s="11">
        <v>223.35</v>
      </c>
      <c r="H103" s="11">
        <v>0.03</v>
      </c>
      <c r="I103" s="11">
        <v>0</v>
      </c>
      <c r="J103" s="11">
        <v>12</v>
      </c>
      <c r="K103" s="11">
        <v>0.29100000000000004</v>
      </c>
      <c r="L103" s="11">
        <v>6.0299999999999994</v>
      </c>
      <c r="M103" s="11">
        <v>78.81</v>
      </c>
      <c r="N103" s="11">
        <v>25.454999999999998</v>
      </c>
      <c r="O103" s="11">
        <v>0.52500000000000002</v>
      </c>
    </row>
    <row r="104" spans="1:16" ht="36" x14ac:dyDescent="0.25">
      <c r="A104" s="44" t="s">
        <v>41</v>
      </c>
      <c r="B104" s="38" t="s">
        <v>31</v>
      </c>
      <c r="C104" s="1" t="s">
        <v>51</v>
      </c>
      <c r="D104" s="11">
        <v>0.112</v>
      </c>
      <c r="E104" s="11">
        <v>1.8000000000000002E-2</v>
      </c>
      <c r="F104" s="11">
        <v>10.149999999999999</v>
      </c>
      <c r="G104" s="11">
        <v>41.32</v>
      </c>
      <c r="H104" s="11">
        <v>-8.000000000000008E-4</v>
      </c>
      <c r="I104" s="11">
        <v>2.0299999999999994</v>
      </c>
      <c r="J104" s="11">
        <v>0</v>
      </c>
      <c r="K104" s="11">
        <v>5.9999999999999984E-3</v>
      </c>
      <c r="L104" s="11">
        <v>13.249999999999998</v>
      </c>
      <c r="M104" s="11">
        <v>3.9600000000000004</v>
      </c>
      <c r="N104" s="11">
        <v>2.1599999999999997</v>
      </c>
      <c r="O104" s="11">
        <v>0.33299999999999996</v>
      </c>
    </row>
    <row r="105" spans="1:16" s="41" customFormat="1" ht="39" customHeight="1" x14ac:dyDescent="0.25">
      <c r="A105" s="44" t="s">
        <v>33</v>
      </c>
      <c r="B105" s="38" t="s">
        <v>29</v>
      </c>
      <c r="C105" s="1">
        <v>30</v>
      </c>
      <c r="D105" s="11">
        <v>1.9799999999999998</v>
      </c>
      <c r="E105" s="11">
        <v>0.36</v>
      </c>
      <c r="F105" s="11">
        <v>11.88</v>
      </c>
      <c r="G105" s="11">
        <v>59.4</v>
      </c>
      <c r="H105" s="11">
        <v>5.1000000000000004E-2</v>
      </c>
      <c r="I105" s="11">
        <v>0</v>
      </c>
      <c r="J105" s="11">
        <v>0</v>
      </c>
      <c r="K105" s="11">
        <v>0.42</v>
      </c>
      <c r="L105" s="11">
        <v>8.6999999999999993</v>
      </c>
      <c r="M105" s="11">
        <v>45</v>
      </c>
      <c r="N105" s="11">
        <v>14.1</v>
      </c>
      <c r="O105" s="11">
        <v>1.17</v>
      </c>
      <c r="P105" s="42"/>
    </row>
    <row r="106" spans="1:16" ht="15.75" x14ac:dyDescent="0.25">
      <c r="A106" s="44"/>
      <c r="B106" s="9" t="s">
        <v>15</v>
      </c>
      <c r="C106" s="12">
        <v>553</v>
      </c>
      <c r="D106" s="158">
        <f>SUM(D101:D105)</f>
        <v>19.940099999999997</v>
      </c>
      <c r="E106" s="158">
        <f t="shared" ref="E106:O106" si="7">SUM(E101:E105)</f>
        <v>20.181199999999997</v>
      </c>
      <c r="F106" s="158">
        <f t="shared" si="7"/>
        <v>80.567299999999989</v>
      </c>
      <c r="G106" s="158">
        <f>SUM(G101:G105)</f>
        <v>565.69000000000005</v>
      </c>
      <c r="H106" s="158">
        <f t="shared" si="7"/>
        <v>0.18780000000000002</v>
      </c>
      <c r="I106" s="158">
        <f t="shared" si="7"/>
        <v>16.644399999999997</v>
      </c>
      <c r="J106" s="158">
        <f t="shared" si="7"/>
        <v>58.260000000000005</v>
      </c>
      <c r="K106" s="158">
        <f t="shared" si="7"/>
        <v>9.9490000000000016</v>
      </c>
      <c r="L106" s="158">
        <f t="shared" si="7"/>
        <v>125.78279999999999</v>
      </c>
      <c r="M106" s="158">
        <f t="shared" si="7"/>
        <v>235.50160000000002</v>
      </c>
      <c r="N106" s="158">
        <f t="shared" si="7"/>
        <v>72.507799999999989</v>
      </c>
      <c r="O106" s="158">
        <f t="shared" si="7"/>
        <v>3.6608000000000001</v>
      </c>
      <c r="P106" s="67">
        <v>0.25</v>
      </c>
    </row>
    <row r="107" spans="1:16" ht="15.75" x14ac:dyDescent="0.25">
      <c r="A107" s="63"/>
      <c r="B107" s="95" t="s">
        <v>97</v>
      </c>
      <c r="C107" s="12">
        <f>C60+C67+C76+C90+C98+C106</f>
        <v>3261</v>
      </c>
      <c r="D107" s="12">
        <f t="shared" ref="D107:O107" si="8">D60+D67+D76+D90+D98+D106</f>
        <v>114.89609999999999</v>
      </c>
      <c r="E107" s="12">
        <f t="shared" si="8"/>
        <v>117.39769999999999</v>
      </c>
      <c r="F107" s="12">
        <f t="shared" si="8"/>
        <v>474.99129999999997</v>
      </c>
      <c r="G107" s="12">
        <f t="shared" si="8"/>
        <v>3375.5433333333335</v>
      </c>
      <c r="H107" s="12">
        <f t="shared" si="8"/>
        <v>1.4804333333333335</v>
      </c>
      <c r="I107" s="12">
        <f t="shared" si="8"/>
        <v>63.877099999999992</v>
      </c>
      <c r="J107" s="12">
        <f t="shared" si="8"/>
        <v>338.2</v>
      </c>
      <c r="K107" s="12">
        <f t="shared" si="8"/>
        <v>26.228000000000005</v>
      </c>
      <c r="L107" s="12">
        <f t="shared" si="8"/>
        <v>1215.807</v>
      </c>
      <c r="M107" s="12">
        <f t="shared" si="8"/>
        <v>1797.0088999999998</v>
      </c>
      <c r="N107" s="12">
        <f t="shared" si="8"/>
        <v>543.45280000000002</v>
      </c>
      <c r="O107" s="12">
        <f t="shared" si="8"/>
        <v>31.67</v>
      </c>
    </row>
    <row r="108" spans="1:16" ht="15.75" x14ac:dyDescent="0.25">
      <c r="A108" s="89"/>
      <c r="B108" s="90"/>
      <c r="C108" s="9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</row>
    <row r="109" spans="1:16" ht="15.75" x14ac:dyDescent="0.25">
      <c r="A109" s="89"/>
      <c r="B109" s="90"/>
      <c r="C109" s="9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</row>
    <row r="110" spans="1:16" ht="15.75" x14ac:dyDescent="0.25">
      <c r="A110" s="89"/>
      <c r="B110" s="90"/>
      <c r="C110" s="9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</row>
    <row r="111" spans="1:16" ht="15.75" x14ac:dyDescent="0.25">
      <c r="A111" s="89"/>
      <c r="B111" s="90"/>
      <c r="C111" s="9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</row>
    <row r="112" spans="1:16" ht="15.75" x14ac:dyDescent="0.25">
      <c r="A112" s="89"/>
      <c r="B112" s="90"/>
      <c r="C112" s="9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</row>
    <row r="113" spans="1:16" ht="15.75" x14ac:dyDescent="0.25">
      <c r="A113" s="89"/>
      <c r="B113" s="90"/>
      <c r="C113" s="9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</row>
    <row r="114" spans="1:16" ht="15.75" x14ac:dyDescent="0.25">
      <c r="A114" s="89"/>
      <c r="B114" s="90"/>
      <c r="C114" s="9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</row>
    <row r="115" spans="1:16" ht="15.75" x14ac:dyDescent="0.25">
      <c r="A115" s="89"/>
      <c r="B115" s="90"/>
      <c r="C115" s="9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</row>
    <row r="116" spans="1:16" ht="15.75" x14ac:dyDescent="0.25">
      <c r="A116" s="89"/>
      <c r="B116" s="90"/>
      <c r="C116" s="9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</row>
    <row r="117" spans="1:16" ht="15.75" x14ac:dyDescent="0.25">
      <c r="A117" s="89"/>
      <c r="B117" s="90"/>
      <c r="C117" s="9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</row>
    <row r="118" spans="1:16" ht="15.75" x14ac:dyDescent="0.25">
      <c r="A118" s="96"/>
      <c r="B118" s="84"/>
      <c r="C118" s="91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</row>
    <row r="119" spans="1:16" ht="15.75" x14ac:dyDescent="0.25">
      <c r="A119" s="98"/>
      <c r="B119" s="189" t="s">
        <v>13</v>
      </c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</row>
    <row r="120" spans="1:16" ht="15.75" x14ac:dyDescent="0.25">
      <c r="A120" s="133"/>
      <c r="B120" s="185" t="s">
        <v>14</v>
      </c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</row>
    <row r="121" spans="1:16" ht="28.5" x14ac:dyDescent="0.25">
      <c r="A121" s="139" t="s">
        <v>53</v>
      </c>
      <c r="B121" s="38" t="s">
        <v>156</v>
      </c>
      <c r="C121" s="2" t="s">
        <v>157</v>
      </c>
      <c r="D121" s="11">
        <v>16.02</v>
      </c>
      <c r="E121" s="11">
        <v>18.13</v>
      </c>
      <c r="F121" s="11">
        <v>42.98</v>
      </c>
      <c r="G121" s="11">
        <v>386.4</v>
      </c>
      <c r="H121" s="11">
        <v>0.12720000000000001</v>
      </c>
      <c r="I121" s="11">
        <v>1.02</v>
      </c>
      <c r="J121" s="11">
        <v>67.52</v>
      </c>
      <c r="K121" s="11">
        <v>1.8380000000000001</v>
      </c>
      <c r="L121" s="11">
        <v>344.24200000000002</v>
      </c>
      <c r="M121" s="11">
        <v>275.54399999999998</v>
      </c>
      <c r="N121" s="11">
        <v>47.345999999999997</v>
      </c>
      <c r="O121" s="11">
        <v>1.129</v>
      </c>
    </row>
    <row r="122" spans="1:16" ht="36" x14ac:dyDescent="0.25">
      <c r="A122" s="44" t="s">
        <v>36</v>
      </c>
      <c r="B122" s="38" t="s">
        <v>110</v>
      </c>
      <c r="C122" s="2" t="s">
        <v>51</v>
      </c>
      <c r="D122" s="11">
        <v>0.23499999999999999</v>
      </c>
      <c r="E122" s="11">
        <v>0.09</v>
      </c>
      <c r="F122" s="11">
        <v>12.424999999999999</v>
      </c>
      <c r="G122" s="11">
        <v>54.2</v>
      </c>
      <c r="H122" s="11">
        <v>3.5000000000000001E-3</v>
      </c>
      <c r="I122" s="11">
        <v>50.029999999999994</v>
      </c>
      <c r="J122" s="11">
        <v>0</v>
      </c>
      <c r="K122" s="11">
        <v>0.19</v>
      </c>
      <c r="L122" s="11">
        <v>13.95</v>
      </c>
      <c r="M122" s="11">
        <v>3.65</v>
      </c>
      <c r="N122" s="11">
        <v>2.25</v>
      </c>
      <c r="O122" s="11">
        <v>0.41500000000000004</v>
      </c>
    </row>
    <row r="123" spans="1:16" ht="36" x14ac:dyDescent="0.25">
      <c r="A123" s="44" t="s">
        <v>34</v>
      </c>
      <c r="B123" s="38" t="s">
        <v>28</v>
      </c>
      <c r="C123" s="1">
        <v>25</v>
      </c>
      <c r="D123" s="11">
        <v>1.9</v>
      </c>
      <c r="E123" s="11">
        <v>0.2</v>
      </c>
      <c r="F123" s="11">
        <v>12.3</v>
      </c>
      <c r="G123" s="11">
        <v>58.75</v>
      </c>
      <c r="H123" s="11">
        <v>2.75E-2</v>
      </c>
      <c r="I123" s="11">
        <v>0</v>
      </c>
      <c r="J123" s="11">
        <v>0</v>
      </c>
      <c r="K123" s="11">
        <v>0.27500000000000002</v>
      </c>
      <c r="L123" s="11">
        <v>5</v>
      </c>
      <c r="M123" s="11">
        <v>16.25</v>
      </c>
      <c r="N123" s="11">
        <v>3.5</v>
      </c>
      <c r="O123" s="11">
        <v>0.27500000000000002</v>
      </c>
    </row>
    <row r="124" spans="1:16" s="41" customFormat="1" ht="39" customHeight="1" x14ac:dyDescent="0.25">
      <c r="A124" s="44" t="s">
        <v>33</v>
      </c>
      <c r="B124" s="38" t="s">
        <v>29</v>
      </c>
      <c r="C124" s="1">
        <v>30</v>
      </c>
      <c r="D124" s="11">
        <v>1.9799999999999998</v>
      </c>
      <c r="E124" s="11">
        <v>0.36</v>
      </c>
      <c r="F124" s="11">
        <v>11.88</v>
      </c>
      <c r="G124" s="11">
        <v>59.4</v>
      </c>
      <c r="H124" s="11">
        <v>5.1000000000000004E-2</v>
      </c>
      <c r="I124" s="11">
        <v>0</v>
      </c>
      <c r="J124" s="11">
        <v>0</v>
      </c>
      <c r="K124" s="11">
        <v>0.42</v>
      </c>
      <c r="L124" s="11">
        <v>8.6999999999999993</v>
      </c>
      <c r="M124" s="11">
        <v>45</v>
      </c>
      <c r="N124" s="11">
        <v>14.1</v>
      </c>
      <c r="O124" s="11">
        <v>1.17</v>
      </c>
      <c r="P124" s="42"/>
    </row>
    <row r="125" spans="1:16" ht="15.75" x14ac:dyDescent="0.25">
      <c r="A125" s="63"/>
      <c r="B125" s="95" t="s">
        <v>15</v>
      </c>
      <c r="C125" s="4">
        <v>500</v>
      </c>
      <c r="D125" s="8">
        <f>SUM(D121:D124)</f>
        <v>20.134999999999998</v>
      </c>
      <c r="E125" s="8">
        <f t="shared" ref="E125:O125" si="9">SUM(E121:E124)</f>
        <v>18.779999999999998</v>
      </c>
      <c r="F125" s="8">
        <f t="shared" si="9"/>
        <v>79.584999999999994</v>
      </c>
      <c r="G125" s="8">
        <f t="shared" si="9"/>
        <v>558.75</v>
      </c>
      <c r="H125" s="8">
        <f t="shared" si="9"/>
        <v>0.2092</v>
      </c>
      <c r="I125" s="8">
        <f t="shared" si="9"/>
        <v>51.05</v>
      </c>
      <c r="J125" s="8">
        <f t="shared" si="9"/>
        <v>67.52</v>
      </c>
      <c r="K125" s="8">
        <f t="shared" si="9"/>
        <v>2.7229999999999999</v>
      </c>
      <c r="L125" s="8">
        <f t="shared" si="9"/>
        <v>371.892</v>
      </c>
      <c r="M125" s="8">
        <f t="shared" si="9"/>
        <v>340.44399999999996</v>
      </c>
      <c r="N125" s="8">
        <f t="shared" si="9"/>
        <v>67.195999999999998</v>
      </c>
      <c r="O125" s="8">
        <f t="shared" si="9"/>
        <v>2.9889999999999999</v>
      </c>
      <c r="P125" s="67">
        <v>0.25</v>
      </c>
    </row>
    <row r="126" spans="1:16" ht="15.75" customHeight="1" x14ac:dyDescent="0.25">
      <c r="A126" s="193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5"/>
    </row>
    <row r="127" spans="1:16" ht="15.75" x14ac:dyDescent="0.25">
      <c r="A127" s="133"/>
      <c r="B127" s="185" t="s">
        <v>16</v>
      </c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</row>
    <row r="128" spans="1:16" s="41" customFormat="1" ht="36" x14ac:dyDescent="0.25">
      <c r="A128" s="44" t="s">
        <v>32</v>
      </c>
      <c r="B128" s="38" t="s">
        <v>30</v>
      </c>
      <c r="C128" s="1">
        <v>100</v>
      </c>
      <c r="D128" s="11">
        <v>0.4</v>
      </c>
      <c r="E128" s="11">
        <v>0.4</v>
      </c>
      <c r="F128" s="11">
        <v>9.8000000000000007</v>
      </c>
      <c r="G128" s="11">
        <v>47</v>
      </c>
      <c r="H128" s="11">
        <v>0.03</v>
      </c>
      <c r="I128" s="11">
        <v>10</v>
      </c>
      <c r="J128" s="11"/>
      <c r="K128" s="11">
        <v>0.2</v>
      </c>
      <c r="L128" s="11">
        <v>16</v>
      </c>
      <c r="M128" s="11">
        <v>11</v>
      </c>
      <c r="N128" s="11">
        <v>9</v>
      </c>
      <c r="O128" s="11">
        <v>2.2000000000000002</v>
      </c>
      <c r="P128" s="42"/>
    </row>
    <row r="129" spans="1:16" ht="36" x14ac:dyDescent="0.25">
      <c r="A129" s="44" t="s">
        <v>90</v>
      </c>
      <c r="B129" s="38" t="s">
        <v>92</v>
      </c>
      <c r="C129" s="3" t="s">
        <v>22</v>
      </c>
      <c r="D129" s="11">
        <v>15.945833333333336</v>
      </c>
      <c r="E129" s="87">
        <v>19.55</v>
      </c>
      <c r="F129" s="87">
        <v>39.744999999999997</v>
      </c>
      <c r="G129" s="11">
        <v>408.41666666666669</v>
      </c>
      <c r="H129" s="11">
        <v>3.9166666666666669E-2</v>
      </c>
      <c r="I129" s="11">
        <v>0.26500000000000001</v>
      </c>
      <c r="J129" s="11">
        <v>0</v>
      </c>
      <c r="K129" s="11">
        <v>4.2249999999999996</v>
      </c>
      <c r="L129" s="11">
        <v>89.326666666666696</v>
      </c>
      <c r="M129" s="11">
        <v>176.22833333333335</v>
      </c>
      <c r="N129" s="11">
        <v>40.583333333333336</v>
      </c>
      <c r="O129" s="11">
        <v>2.6416666666666662</v>
      </c>
    </row>
    <row r="130" spans="1:16" s="41" customFormat="1" ht="36" x14ac:dyDescent="0.25">
      <c r="A130" s="44" t="s">
        <v>36</v>
      </c>
      <c r="B130" s="38" t="s">
        <v>27</v>
      </c>
      <c r="C130" s="2" t="s">
        <v>50</v>
      </c>
      <c r="D130" s="11">
        <v>7.0000000000000007E-2</v>
      </c>
      <c r="E130" s="11">
        <v>0.02</v>
      </c>
      <c r="F130" s="11">
        <v>10.01</v>
      </c>
      <c r="G130" s="11">
        <v>40</v>
      </c>
      <c r="H130" s="11">
        <v>0</v>
      </c>
      <c r="I130" s="11">
        <v>0.03</v>
      </c>
      <c r="J130" s="11">
        <v>0</v>
      </c>
      <c r="K130" s="11">
        <v>0</v>
      </c>
      <c r="L130" s="11">
        <v>10.95</v>
      </c>
      <c r="M130" s="11">
        <v>2.8</v>
      </c>
      <c r="N130" s="11">
        <v>1.4</v>
      </c>
      <c r="O130" s="11">
        <v>0.26500000000000001</v>
      </c>
      <c r="P130" s="42"/>
    </row>
    <row r="131" spans="1:16" ht="36" x14ac:dyDescent="0.25">
      <c r="A131" s="44" t="s">
        <v>34</v>
      </c>
      <c r="B131" s="38" t="s">
        <v>28</v>
      </c>
      <c r="C131" s="1">
        <v>25</v>
      </c>
      <c r="D131" s="11">
        <v>1.9</v>
      </c>
      <c r="E131" s="11">
        <v>0.2</v>
      </c>
      <c r="F131" s="11">
        <v>12.3</v>
      </c>
      <c r="G131" s="11">
        <v>58.75</v>
      </c>
      <c r="H131" s="11">
        <v>2.75E-2</v>
      </c>
      <c r="I131" s="11">
        <v>0</v>
      </c>
      <c r="J131" s="11">
        <v>0</v>
      </c>
      <c r="K131" s="11">
        <v>0.27500000000000002</v>
      </c>
      <c r="L131" s="11">
        <v>5</v>
      </c>
      <c r="M131" s="11">
        <v>16.25</v>
      </c>
      <c r="N131" s="11">
        <v>3.5</v>
      </c>
      <c r="O131" s="11">
        <v>0.27500000000000002</v>
      </c>
    </row>
    <row r="132" spans="1:16" s="41" customFormat="1" ht="39" customHeight="1" x14ac:dyDescent="0.25">
      <c r="A132" s="44" t="s">
        <v>33</v>
      </c>
      <c r="B132" s="38" t="s">
        <v>29</v>
      </c>
      <c r="C132" s="1">
        <v>20</v>
      </c>
      <c r="D132" s="11">
        <v>1.32</v>
      </c>
      <c r="E132" s="11">
        <v>0.24000000000000002</v>
      </c>
      <c r="F132" s="11">
        <v>7.9200000000000017</v>
      </c>
      <c r="G132" s="11">
        <v>39.600000000000009</v>
      </c>
      <c r="H132" s="11">
        <v>3.4000000000000009E-2</v>
      </c>
      <c r="I132" s="11">
        <v>0</v>
      </c>
      <c r="J132" s="11">
        <v>0</v>
      </c>
      <c r="K132" s="11">
        <v>0.28000000000000003</v>
      </c>
      <c r="L132" s="11">
        <v>5.8000000000000007</v>
      </c>
      <c r="M132" s="11">
        <v>30.000000000000004</v>
      </c>
      <c r="N132" s="11">
        <v>9.4000000000000021</v>
      </c>
      <c r="O132" s="11">
        <v>0.78000000000000025</v>
      </c>
      <c r="P132" s="42"/>
    </row>
    <row r="133" spans="1:16" ht="15.75" x14ac:dyDescent="0.25">
      <c r="A133" s="63"/>
      <c r="B133" s="95" t="s">
        <v>15</v>
      </c>
      <c r="C133" s="4">
        <v>545</v>
      </c>
      <c r="D133" s="8">
        <f>SUM(D128:D132)</f>
        <v>19.635833333333334</v>
      </c>
      <c r="E133" s="8">
        <f t="shared" ref="E133:O133" si="10">SUM(E128:E132)</f>
        <v>20.409999999999997</v>
      </c>
      <c r="F133" s="8">
        <f t="shared" si="10"/>
        <v>79.775000000000006</v>
      </c>
      <c r="G133" s="8">
        <f t="shared" si="10"/>
        <v>593.76666666666677</v>
      </c>
      <c r="H133" s="8">
        <f t="shared" si="10"/>
        <v>0.13066666666666668</v>
      </c>
      <c r="I133" s="8">
        <f t="shared" si="10"/>
        <v>10.295</v>
      </c>
      <c r="J133" s="8">
        <f t="shared" si="10"/>
        <v>0</v>
      </c>
      <c r="K133" s="8">
        <f t="shared" si="10"/>
        <v>4.9800000000000004</v>
      </c>
      <c r="L133" s="8">
        <f t="shared" si="10"/>
        <v>127.0766666666667</v>
      </c>
      <c r="M133" s="8">
        <f t="shared" si="10"/>
        <v>236.27833333333336</v>
      </c>
      <c r="N133" s="8">
        <f t="shared" si="10"/>
        <v>63.88333333333334</v>
      </c>
      <c r="O133" s="8">
        <f t="shared" si="10"/>
        <v>6.1616666666666671</v>
      </c>
      <c r="P133" s="67">
        <v>0.25</v>
      </c>
    </row>
    <row r="134" spans="1:16" ht="15.75" x14ac:dyDescent="0.25">
      <c r="A134" s="108"/>
      <c r="B134" s="109"/>
      <c r="C134" s="110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2"/>
    </row>
    <row r="135" spans="1:16" ht="15.75" x14ac:dyDescent="0.25">
      <c r="A135" s="133"/>
      <c r="B135" s="185" t="s">
        <v>17</v>
      </c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</row>
    <row r="136" spans="1:16" ht="36" x14ac:dyDescent="0.25">
      <c r="A136" s="44" t="s">
        <v>112</v>
      </c>
      <c r="B136" s="94" t="s">
        <v>71</v>
      </c>
      <c r="C136" s="6">
        <v>60</v>
      </c>
      <c r="D136" s="11">
        <v>0.8448</v>
      </c>
      <c r="E136" s="11">
        <v>3.6071999999999997</v>
      </c>
      <c r="F136" s="11">
        <v>4.9559999999999995</v>
      </c>
      <c r="G136" s="11">
        <v>55.68</v>
      </c>
      <c r="H136" s="11">
        <v>1.0200000000000001E-2</v>
      </c>
      <c r="I136" s="11">
        <v>3.9899999999999998</v>
      </c>
      <c r="J136" s="11">
        <v>0</v>
      </c>
      <c r="K136" s="11">
        <v>1.62</v>
      </c>
      <c r="L136" s="11">
        <v>21.278400000000001</v>
      </c>
      <c r="M136" s="11">
        <v>24.379200000000001</v>
      </c>
      <c r="N136" s="11">
        <v>12.417000000000002</v>
      </c>
      <c r="O136" s="11">
        <v>0.79440000000000022</v>
      </c>
    </row>
    <row r="137" spans="1:16" ht="36.75" x14ac:dyDescent="0.25">
      <c r="A137" s="43" t="s">
        <v>74</v>
      </c>
      <c r="B137" s="34" t="s">
        <v>75</v>
      </c>
      <c r="C137" s="3" t="s">
        <v>23</v>
      </c>
      <c r="D137" s="11">
        <v>9.0500000000000007</v>
      </c>
      <c r="E137" s="87">
        <v>6.09</v>
      </c>
      <c r="F137" s="87">
        <v>3.8</v>
      </c>
      <c r="G137" s="11">
        <v>105</v>
      </c>
      <c r="H137" s="11">
        <v>0.05</v>
      </c>
      <c r="I137" s="87">
        <v>3.73</v>
      </c>
      <c r="J137" s="87">
        <v>5.82</v>
      </c>
      <c r="K137" s="87">
        <v>2.52</v>
      </c>
      <c r="L137" s="11">
        <v>69.069999999999993</v>
      </c>
      <c r="M137" s="11">
        <v>162.19</v>
      </c>
      <c r="N137" s="11">
        <v>48.53</v>
      </c>
      <c r="O137" s="11">
        <v>0.85</v>
      </c>
    </row>
    <row r="138" spans="1:16" ht="36" x14ac:dyDescent="0.25">
      <c r="A138" s="44" t="s">
        <v>39</v>
      </c>
      <c r="B138" s="38" t="s">
        <v>38</v>
      </c>
      <c r="C138" s="3" t="s">
        <v>100</v>
      </c>
      <c r="D138" s="11">
        <v>3.0764999999999998</v>
      </c>
      <c r="E138" s="87">
        <v>6.2534999999999998</v>
      </c>
      <c r="F138" s="87">
        <v>20.466999999999995</v>
      </c>
      <c r="G138" s="11">
        <v>150.44999999999999</v>
      </c>
      <c r="H138" s="11">
        <v>0.13950000000000001</v>
      </c>
      <c r="I138" s="11">
        <v>18.160499999999999</v>
      </c>
      <c r="J138" s="11">
        <v>8</v>
      </c>
      <c r="K138" s="11">
        <v>0.20150000000000001</v>
      </c>
      <c r="L138" s="11">
        <v>37.454999999999998</v>
      </c>
      <c r="M138" s="11">
        <v>87.194999999999979</v>
      </c>
      <c r="N138" s="11">
        <v>27.75</v>
      </c>
      <c r="O138" s="11">
        <v>1.0135000000000001</v>
      </c>
    </row>
    <row r="139" spans="1:16" ht="36.75" x14ac:dyDescent="0.25">
      <c r="A139" s="43" t="s">
        <v>134</v>
      </c>
      <c r="B139" s="38" t="s">
        <v>132</v>
      </c>
      <c r="C139" s="2">
        <v>200</v>
      </c>
      <c r="D139" s="11">
        <v>0.16000000000000003</v>
      </c>
      <c r="E139" s="11">
        <v>0.16000000000000003</v>
      </c>
      <c r="F139" s="11">
        <v>17.900000000000002</v>
      </c>
      <c r="G139" s="11">
        <v>74.600000000000009</v>
      </c>
      <c r="H139" s="11">
        <v>1.2E-2</v>
      </c>
      <c r="I139" s="11">
        <v>0.9</v>
      </c>
      <c r="J139" s="11">
        <v>0</v>
      </c>
      <c r="K139" s="11">
        <v>8.0000000000000016E-2</v>
      </c>
      <c r="L139" s="11">
        <v>13.88</v>
      </c>
      <c r="M139" s="11">
        <v>4.4000000000000004</v>
      </c>
      <c r="N139" s="11">
        <v>5.1400000000000006</v>
      </c>
      <c r="O139" s="11">
        <v>0.92199999999999993</v>
      </c>
    </row>
    <row r="140" spans="1:16" ht="36" x14ac:dyDescent="0.25">
      <c r="A140" s="44" t="s">
        <v>34</v>
      </c>
      <c r="B140" s="38" t="s">
        <v>28</v>
      </c>
      <c r="C140" s="1">
        <v>35</v>
      </c>
      <c r="D140" s="11">
        <v>2.6599999999999997</v>
      </c>
      <c r="E140" s="11">
        <v>0.28000000000000003</v>
      </c>
      <c r="F140" s="11">
        <v>17.220000000000002</v>
      </c>
      <c r="G140" s="11">
        <v>82.25</v>
      </c>
      <c r="H140" s="11">
        <v>3.85E-2</v>
      </c>
      <c r="I140" s="11">
        <v>0</v>
      </c>
      <c r="J140" s="11">
        <v>0</v>
      </c>
      <c r="K140" s="11">
        <v>0.38500000000000001</v>
      </c>
      <c r="L140" s="11">
        <v>7</v>
      </c>
      <c r="M140" s="11">
        <v>22.75</v>
      </c>
      <c r="N140" s="11">
        <v>4.9000000000000004</v>
      </c>
      <c r="O140" s="11">
        <v>0.38500000000000001</v>
      </c>
    </row>
    <row r="141" spans="1:16" ht="15.75" x14ac:dyDescent="0.25">
      <c r="A141" s="63"/>
      <c r="B141" s="95" t="s">
        <v>15</v>
      </c>
      <c r="C141" s="4">
        <v>548</v>
      </c>
      <c r="D141" s="8">
        <f>SUM(D136:D140)</f>
        <v>15.7913</v>
      </c>
      <c r="E141" s="8">
        <f t="shared" ref="E141:O141" si="11">SUM(E136:E140)</f>
        <v>16.390699999999999</v>
      </c>
      <c r="F141" s="8">
        <f t="shared" si="11"/>
        <v>64.343000000000004</v>
      </c>
      <c r="G141" s="8">
        <f t="shared" si="11"/>
        <v>467.98</v>
      </c>
      <c r="H141" s="8">
        <f t="shared" si="11"/>
        <v>0.25020000000000003</v>
      </c>
      <c r="I141" s="8">
        <f t="shared" si="11"/>
        <v>26.780499999999996</v>
      </c>
      <c r="J141" s="8">
        <f t="shared" si="11"/>
        <v>13.82</v>
      </c>
      <c r="K141" s="8">
        <f t="shared" si="11"/>
        <v>4.8065000000000007</v>
      </c>
      <c r="L141" s="8">
        <f t="shared" si="11"/>
        <v>148.68340000000001</v>
      </c>
      <c r="M141" s="8">
        <f t="shared" si="11"/>
        <v>300.91419999999994</v>
      </c>
      <c r="N141" s="8">
        <f t="shared" si="11"/>
        <v>98.737000000000009</v>
      </c>
      <c r="O141" s="8">
        <f t="shared" si="11"/>
        <v>3.9649000000000001</v>
      </c>
      <c r="P141" s="67">
        <v>0.2</v>
      </c>
    </row>
    <row r="142" spans="1:16" ht="15.75" x14ac:dyDescent="0.25">
      <c r="A142" s="89"/>
      <c r="B142" s="90"/>
      <c r="C142" s="114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</row>
    <row r="144" spans="1:16" ht="15.75" x14ac:dyDescent="0.25">
      <c r="A144" s="89"/>
      <c r="B144" s="90"/>
      <c r="C144" s="114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</row>
    <row r="145" spans="1:17" ht="15.75" x14ac:dyDescent="0.25">
      <c r="A145" s="89"/>
      <c r="B145" s="90"/>
      <c r="C145" s="114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</row>
    <row r="146" spans="1:17" ht="15.75" x14ac:dyDescent="0.25">
      <c r="A146" s="89"/>
      <c r="B146" s="90"/>
      <c r="C146" s="114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</row>
    <row r="147" spans="1:17" ht="113.25" customHeight="1" x14ac:dyDescent="0.25">
      <c r="A147" s="89"/>
      <c r="B147" s="90"/>
      <c r="C147" s="114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34"/>
      <c r="Q147" s="49"/>
    </row>
    <row r="148" spans="1:17" ht="15.75" x14ac:dyDescent="0.25">
      <c r="A148" s="133"/>
      <c r="B148" s="185" t="s">
        <v>19</v>
      </c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</row>
    <row r="149" spans="1:17" ht="28.5" x14ac:dyDescent="0.25">
      <c r="A149" s="139" t="s">
        <v>53</v>
      </c>
      <c r="B149" s="38" t="s">
        <v>115</v>
      </c>
      <c r="C149" s="3" t="s">
        <v>96</v>
      </c>
      <c r="D149" s="11">
        <v>3.17</v>
      </c>
      <c r="E149" s="11">
        <v>5.19</v>
      </c>
      <c r="F149" s="11">
        <v>9.8483000000000001</v>
      </c>
      <c r="G149" s="11">
        <v>118.01</v>
      </c>
      <c r="H149" s="11">
        <v>6.5349999999999991E-2</v>
      </c>
      <c r="I149" s="11">
        <v>0.27619999999999995</v>
      </c>
      <c r="J149" s="11">
        <v>29.619999999999997</v>
      </c>
      <c r="K149" s="11">
        <v>0.45514999999999994</v>
      </c>
      <c r="L149" s="11">
        <v>61.677</v>
      </c>
      <c r="M149" s="11">
        <v>92.8035</v>
      </c>
      <c r="N149" s="11">
        <v>26.558</v>
      </c>
      <c r="O149" s="11">
        <v>1.0443</v>
      </c>
    </row>
    <row r="150" spans="1:17" ht="36" x14ac:dyDescent="0.25">
      <c r="A150" s="44" t="s">
        <v>40</v>
      </c>
      <c r="B150" s="38" t="s">
        <v>49</v>
      </c>
      <c r="C150" s="2" t="s">
        <v>73</v>
      </c>
      <c r="D150" s="11">
        <v>6.6444000000000001</v>
      </c>
      <c r="E150" s="11">
        <v>7.5960000000000001</v>
      </c>
      <c r="F150" s="11">
        <v>31.776000000000003</v>
      </c>
      <c r="G150" s="11">
        <v>221.94</v>
      </c>
      <c r="H150" s="11">
        <v>6.6599999999999993E-2</v>
      </c>
      <c r="I150" s="11">
        <v>0</v>
      </c>
      <c r="J150" s="11">
        <v>12</v>
      </c>
      <c r="K150" s="11">
        <v>1.1928000000000001</v>
      </c>
      <c r="L150" s="11">
        <v>6.5519999999999996</v>
      </c>
      <c r="M150" s="11">
        <v>45.503999999999998</v>
      </c>
      <c r="N150" s="11">
        <v>25.344000000000001</v>
      </c>
      <c r="O150" s="11">
        <v>1.3326</v>
      </c>
    </row>
    <row r="151" spans="1:17" ht="36.75" x14ac:dyDescent="0.25">
      <c r="A151" s="43" t="s">
        <v>102</v>
      </c>
      <c r="B151" s="38" t="s">
        <v>103</v>
      </c>
      <c r="C151" s="2">
        <v>200</v>
      </c>
      <c r="D151" s="11">
        <v>4.0780000000000003</v>
      </c>
      <c r="E151" s="11">
        <v>3.544</v>
      </c>
      <c r="F151" s="11">
        <v>7.597999999999999</v>
      </c>
      <c r="G151" s="11">
        <v>78.600000000000009</v>
      </c>
      <c r="H151" s="11">
        <v>5.6000000000000008E-2</v>
      </c>
      <c r="I151" s="11">
        <v>1.5880000000000001</v>
      </c>
      <c r="J151" s="11">
        <v>24.400000000000002</v>
      </c>
      <c r="K151" s="11">
        <v>0</v>
      </c>
      <c r="L151" s="11">
        <v>151.91999999999999</v>
      </c>
      <c r="M151" s="11">
        <v>124.56</v>
      </c>
      <c r="N151" s="11">
        <v>21.340000000000003</v>
      </c>
      <c r="O151" s="11">
        <v>0.44800000000000006</v>
      </c>
    </row>
    <row r="152" spans="1:17" ht="36" x14ac:dyDescent="0.25">
      <c r="A152" s="44" t="s">
        <v>34</v>
      </c>
      <c r="B152" s="38" t="s">
        <v>28</v>
      </c>
      <c r="C152" s="1">
        <v>30</v>
      </c>
      <c r="D152" s="11">
        <v>2.2799999999999998</v>
      </c>
      <c r="E152" s="11">
        <v>0.24</v>
      </c>
      <c r="F152" s="11">
        <v>14.76</v>
      </c>
      <c r="G152" s="11">
        <v>70.5</v>
      </c>
      <c r="H152" s="11">
        <v>3.3000000000000002E-2</v>
      </c>
      <c r="I152" s="11">
        <v>0</v>
      </c>
      <c r="J152" s="11">
        <v>0</v>
      </c>
      <c r="K152" s="11">
        <v>0.33</v>
      </c>
      <c r="L152" s="11">
        <v>6</v>
      </c>
      <c r="M152" s="11">
        <v>19.5</v>
      </c>
      <c r="N152" s="11">
        <v>4.2</v>
      </c>
      <c r="O152" s="11">
        <v>0.33</v>
      </c>
    </row>
    <row r="153" spans="1:17" ht="15.75" x14ac:dyDescent="0.25">
      <c r="A153" s="63"/>
      <c r="B153" s="95" t="s">
        <v>15</v>
      </c>
      <c r="C153" s="4">
        <v>513</v>
      </c>
      <c r="D153" s="8">
        <f>D149+D150+D151+D152</f>
        <v>16.1724</v>
      </c>
      <c r="E153" s="8">
        <f t="shared" ref="E153:O153" si="12">E149+E150+E151+E152</f>
        <v>16.57</v>
      </c>
      <c r="F153" s="8">
        <f t="shared" si="12"/>
        <v>63.982300000000002</v>
      </c>
      <c r="G153" s="8">
        <f t="shared" si="12"/>
        <v>489.05</v>
      </c>
      <c r="H153" s="8">
        <f t="shared" si="12"/>
        <v>0.22095000000000001</v>
      </c>
      <c r="I153" s="8">
        <f t="shared" si="12"/>
        <v>1.8642000000000001</v>
      </c>
      <c r="J153" s="8">
        <f t="shared" si="12"/>
        <v>66.02</v>
      </c>
      <c r="K153" s="8">
        <f t="shared" si="12"/>
        <v>1.9779500000000001</v>
      </c>
      <c r="L153" s="8">
        <f t="shared" si="12"/>
        <v>226.149</v>
      </c>
      <c r="M153" s="8">
        <f t="shared" si="12"/>
        <v>282.36750000000001</v>
      </c>
      <c r="N153" s="8">
        <f t="shared" si="12"/>
        <v>77.442000000000007</v>
      </c>
      <c r="O153" s="8">
        <f t="shared" si="12"/>
        <v>3.1549</v>
      </c>
      <c r="P153" s="67">
        <v>0.2</v>
      </c>
    </row>
    <row r="154" spans="1:17" ht="15.75" x14ac:dyDescent="0.25">
      <c r="A154" s="103"/>
      <c r="B154" s="104"/>
      <c r="C154" s="105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7"/>
    </row>
    <row r="155" spans="1:17" ht="15.75" x14ac:dyDescent="0.25">
      <c r="A155" s="133"/>
      <c r="B155" s="185" t="s">
        <v>20</v>
      </c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</row>
    <row r="156" spans="1:17" s="41" customFormat="1" ht="36" x14ac:dyDescent="0.25">
      <c r="A156" s="44" t="s">
        <v>32</v>
      </c>
      <c r="B156" s="38" t="s">
        <v>30</v>
      </c>
      <c r="C156" s="1">
        <v>100</v>
      </c>
      <c r="D156" s="11">
        <v>0.4</v>
      </c>
      <c r="E156" s="11">
        <v>0.4</v>
      </c>
      <c r="F156" s="11">
        <v>9.8000000000000007</v>
      </c>
      <c r="G156" s="11">
        <v>47</v>
      </c>
      <c r="H156" s="11">
        <v>0.03</v>
      </c>
      <c r="I156" s="11">
        <v>10</v>
      </c>
      <c r="J156" s="11"/>
      <c r="K156" s="11">
        <v>0.2</v>
      </c>
      <c r="L156" s="11">
        <v>16</v>
      </c>
      <c r="M156" s="11">
        <v>11</v>
      </c>
      <c r="N156" s="11">
        <v>9</v>
      </c>
      <c r="O156" s="11">
        <v>2.2000000000000002</v>
      </c>
      <c r="P156" s="42"/>
    </row>
    <row r="157" spans="1:17" ht="38.25" x14ac:dyDescent="0.25">
      <c r="A157" s="102" t="s">
        <v>118</v>
      </c>
      <c r="B157" s="38" t="s">
        <v>76</v>
      </c>
      <c r="C157" s="2" t="s">
        <v>22</v>
      </c>
      <c r="D157" s="11">
        <v>12.475</v>
      </c>
      <c r="E157" s="11">
        <v>15.68</v>
      </c>
      <c r="F157" s="11">
        <v>19.334999999999997</v>
      </c>
      <c r="G157" s="11">
        <v>271.5</v>
      </c>
      <c r="H157" s="11">
        <v>0.12</v>
      </c>
      <c r="I157" s="11">
        <v>18.765000000000001</v>
      </c>
      <c r="J157" s="11">
        <v>39</v>
      </c>
      <c r="K157" s="11">
        <v>4.67</v>
      </c>
      <c r="L157" s="11">
        <v>89.15</v>
      </c>
      <c r="M157" s="11">
        <v>148.63</v>
      </c>
      <c r="N157" s="11">
        <v>39.69</v>
      </c>
      <c r="O157" s="11">
        <v>2.2250000000000001</v>
      </c>
    </row>
    <row r="158" spans="1:17" ht="36.75" x14ac:dyDescent="0.25">
      <c r="A158" s="43" t="s">
        <v>81</v>
      </c>
      <c r="B158" s="38" t="s">
        <v>80</v>
      </c>
      <c r="C158" s="2">
        <v>200</v>
      </c>
      <c r="D158" s="11">
        <v>0.66200000000000003</v>
      </c>
      <c r="E158" s="11">
        <v>9.0000000000000011E-2</v>
      </c>
      <c r="F158" s="11">
        <v>22.034000000000002</v>
      </c>
      <c r="G158" s="11">
        <v>92.800000000000011</v>
      </c>
      <c r="H158" s="11">
        <v>1.6E-2</v>
      </c>
      <c r="I158" s="11">
        <v>0.72599999999999998</v>
      </c>
      <c r="J158" s="11">
        <v>0</v>
      </c>
      <c r="K158" s="11">
        <v>0.50800000000000001</v>
      </c>
      <c r="L158" s="11">
        <v>32.180000000000007</v>
      </c>
      <c r="M158" s="11">
        <v>23.44</v>
      </c>
      <c r="N158" s="11">
        <v>17.46</v>
      </c>
      <c r="O158" s="11">
        <v>0.66800000000000004</v>
      </c>
    </row>
    <row r="159" spans="1:17" ht="36" x14ac:dyDescent="0.25">
      <c r="A159" s="44" t="s">
        <v>34</v>
      </c>
      <c r="B159" s="38" t="s">
        <v>28</v>
      </c>
      <c r="C159" s="1">
        <v>30</v>
      </c>
      <c r="D159" s="11">
        <v>2.2799999999999998</v>
      </c>
      <c r="E159" s="11">
        <v>0.24</v>
      </c>
      <c r="F159" s="11">
        <v>14.76</v>
      </c>
      <c r="G159" s="11">
        <v>70.5</v>
      </c>
      <c r="H159" s="11">
        <v>3.3000000000000002E-2</v>
      </c>
      <c r="I159" s="11">
        <v>0</v>
      </c>
      <c r="J159" s="11">
        <v>0</v>
      </c>
      <c r="K159" s="11">
        <v>0.33</v>
      </c>
      <c r="L159" s="11">
        <v>6</v>
      </c>
      <c r="M159" s="11">
        <v>19.5</v>
      </c>
      <c r="N159" s="11">
        <v>4.2</v>
      </c>
      <c r="O159" s="11">
        <v>0.33</v>
      </c>
    </row>
    <row r="160" spans="1:17" ht="15.75" x14ac:dyDescent="0.25">
      <c r="A160" s="63"/>
      <c r="B160" s="95" t="s">
        <v>15</v>
      </c>
      <c r="C160" s="4">
        <v>530</v>
      </c>
      <c r="D160" s="8">
        <f>SUM(D156:D159)</f>
        <v>15.817</v>
      </c>
      <c r="E160" s="8">
        <f t="shared" ref="E160:O160" si="13">SUM(E156:E159)</f>
        <v>16.409999999999997</v>
      </c>
      <c r="F160" s="8">
        <f t="shared" si="13"/>
        <v>65.929000000000002</v>
      </c>
      <c r="G160" s="8">
        <f t="shared" si="13"/>
        <v>481.8</v>
      </c>
      <c r="H160" s="8">
        <f t="shared" si="13"/>
        <v>0.19899999999999998</v>
      </c>
      <c r="I160" s="8">
        <f t="shared" si="13"/>
        <v>29.491</v>
      </c>
      <c r="J160" s="8">
        <f t="shared" si="13"/>
        <v>39</v>
      </c>
      <c r="K160" s="8">
        <f t="shared" si="13"/>
        <v>5.7080000000000002</v>
      </c>
      <c r="L160" s="8">
        <f t="shared" si="13"/>
        <v>143.33000000000001</v>
      </c>
      <c r="M160" s="8">
        <f t="shared" si="13"/>
        <v>202.57</v>
      </c>
      <c r="N160" s="8">
        <f t="shared" si="13"/>
        <v>70.350000000000009</v>
      </c>
      <c r="O160" s="8">
        <f t="shared" si="13"/>
        <v>5.4230000000000009</v>
      </c>
      <c r="P160" s="67">
        <v>0.2</v>
      </c>
    </row>
    <row r="161" spans="1:16" ht="15.75" x14ac:dyDescent="0.25">
      <c r="A161" s="103"/>
      <c r="B161" s="104"/>
      <c r="C161" s="105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</row>
    <row r="162" spans="1:16" ht="15.75" x14ac:dyDescent="0.25">
      <c r="A162" s="133"/>
      <c r="B162" s="185" t="s">
        <v>21</v>
      </c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</row>
    <row r="163" spans="1:16" ht="36" x14ac:dyDescent="0.25">
      <c r="A163" s="44" t="s">
        <v>122</v>
      </c>
      <c r="B163" s="94" t="s">
        <v>152</v>
      </c>
      <c r="C163" s="6">
        <v>80</v>
      </c>
      <c r="D163" s="11">
        <v>1.0495999999999999</v>
      </c>
      <c r="E163" s="11">
        <v>2.5992000000000002</v>
      </c>
      <c r="F163" s="11">
        <v>5.1727999999999996</v>
      </c>
      <c r="G163" s="11">
        <v>48.32</v>
      </c>
      <c r="H163" s="11">
        <v>1.7600000000000001E-2</v>
      </c>
      <c r="I163" s="11">
        <v>13.6784</v>
      </c>
      <c r="J163" s="11">
        <v>0</v>
      </c>
      <c r="K163" s="11">
        <v>6.7120000000000006</v>
      </c>
      <c r="L163" s="11">
        <v>19.976800000000001</v>
      </c>
      <c r="M163" s="11">
        <v>22.645599999999998</v>
      </c>
      <c r="N163" s="11">
        <v>12.072800000000001</v>
      </c>
      <c r="O163" s="11">
        <v>0.37280000000000002</v>
      </c>
    </row>
    <row r="164" spans="1:16" x14ac:dyDescent="0.25">
      <c r="A164" s="139" t="s">
        <v>53</v>
      </c>
      <c r="B164" s="38" t="s">
        <v>113</v>
      </c>
      <c r="C164" s="3" t="s">
        <v>42</v>
      </c>
      <c r="D164" s="11">
        <v>12.904</v>
      </c>
      <c r="E164" s="11">
        <v>12.151</v>
      </c>
      <c r="F164" s="11">
        <v>13.149000000000001</v>
      </c>
      <c r="G164" s="11">
        <v>214.2</v>
      </c>
      <c r="H164" s="11">
        <v>0.11700000000000001</v>
      </c>
      <c r="I164" s="11">
        <v>0.40500000000000003</v>
      </c>
      <c r="J164" s="11">
        <v>6.2099999999999991</v>
      </c>
      <c r="K164" s="11">
        <v>32.292000000000009</v>
      </c>
      <c r="L164" s="11">
        <v>60.51</v>
      </c>
      <c r="M164" s="11">
        <v>109.69200000000001</v>
      </c>
      <c r="N164" s="11">
        <v>23.76</v>
      </c>
      <c r="O164" s="11">
        <v>2.8260000000000005</v>
      </c>
    </row>
    <row r="165" spans="1:16" ht="36.75" x14ac:dyDescent="0.25">
      <c r="A165" s="43" t="s">
        <v>37</v>
      </c>
      <c r="B165" s="38" t="s">
        <v>35</v>
      </c>
      <c r="C165" s="2" t="s">
        <v>100</v>
      </c>
      <c r="D165" s="11">
        <v>3.79</v>
      </c>
      <c r="E165" s="11">
        <v>4.47</v>
      </c>
      <c r="F165" s="11">
        <v>39.76</v>
      </c>
      <c r="G165" s="11">
        <v>233.8</v>
      </c>
      <c r="H165" s="11">
        <v>0.21</v>
      </c>
      <c r="I165" s="11">
        <v>0</v>
      </c>
      <c r="J165" s="11">
        <v>0</v>
      </c>
      <c r="K165" s="11">
        <v>0.4</v>
      </c>
      <c r="L165" s="11">
        <v>24.89</v>
      </c>
      <c r="M165" s="11">
        <v>208.07</v>
      </c>
      <c r="N165" s="11">
        <v>140.52000000000001</v>
      </c>
      <c r="O165" s="11">
        <v>4.78</v>
      </c>
    </row>
    <row r="166" spans="1:16" ht="36" x14ac:dyDescent="0.25">
      <c r="A166" s="44" t="s">
        <v>41</v>
      </c>
      <c r="B166" s="38" t="s">
        <v>31</v>
      </c>
      <c r="C166" s="1" t="s">
        <v>51</v>
      </c>
      <c r="D166" s="11">
        <v>0.112</v>
      </c>
      <c r="E166" s="11">
        <v>1.8000000000000002E-2</v>
      </c>
      <c r="F166" s="11">
        <v>10.149999999999999</v>
      </c>
      <c r="G166" s="11">
        <v>41.32</v>
      </c>
      <c r="H166" s="11">
        <v>-8.000000000000008E-4</v>
      </c>
      <c r="I166" s="11">
        <v>2.0299999999999994</v>
      </c>
      <c r="J166" s="11">
        <v>0</v>
      </c>
      <c r="K166" s="11">
        <v>5.9999999999999984E-3</v>
      </c>
      <c r="L166" s="11">
        <v>13.249999999999998</v>
      </c>
      <c r="M166" s="11">
        <v>3.9600000000000004</v>
      </c>
      <c r="N166" s="11">
        <v>2.1599999999999997</v>
      </c>
      <c r="O166" s="11">
        <v>0.33299999999999996</v>
      </c>
    </row>
    <row r="167" spans="1:16" ht="36" x14ac:dyDescent="0.25">
      <c r="A167" s="44" t="s">
        <v>34</v>
      </c>
      <c r="B167" s="38" t="s">
        <v>28</v>
      </c>
      <c r="C167" s="1">
        <v>30</v>
      </c>
      <c r="D167" s="11">
        <v>2.2799999999999998</v>
      </c>
      <c r="E167" s="11">
        <v>0.24</v>
      </c>
      <c r="F167" s="11">
        <v>14.76</v>
      </c>
      <c r="G167" s="11">
        <v>70.5</v>
      </c>
      <c r="H167" s="11">
        <v>3.3000000000000002E-2</v>
      </c>
      <c r="I167" s="11">
        <v>0</v>
      </c>
      <c r="J167" s="11">
        <v>0</v>
      </c>
      <c r="K167" s="11">
        <v>0.33</v>
      </c>
      <c r="L167" s="11">
        <v>6</v>
      </c>
      <c r="M167" s="11">
        <v>19.5</v>
      </c>
      <c r="N167" s="11">
        <v>4.2</v>
      </c>
      <c r="O167" s="11">
        <v>0.33000000000000007</v>
      </c>
    </row>
    <row r="168" spans="1:16" ht="15.75" x14ac:dyDescent="0.25">
      <c r="A168" s="63"/>
      <c r="B168" s="95" t="s">
        <v>15</v>
      </c>
      <c r="C168" s="4">
        <v>553</v>
      </c>
      <c r="D168" s="8">
        <f>SUM(D163:D167)</f>
        <v>20.1356</v>
      </c>
      <c r="E168" s="8">
        <f t="shared" ref="E168:O168" si="14">SUM(E163:E167)</f>
        <v>19.478199999999998</v>
      </c>
      <c r="F168" s="8">
        <f t="shared" si="14"/>
        <v>82.991799999999998</v>
      </c>
      <c r="G168" s="8">
        <f t="shared" si="14"/>
        <v>608.14</v>
      </c>
      <c r="H168" s="8">
        <f t="shared" si="14"/>
        <v>0.37680000000000002</v>
      </c>
      <c r="I168" s="8">
        <f t="shared" si="14"/>
        <v>16.113399999999999</v>
      </c>
      <c r="J168" s="8">
        <f t="shared" si="14"/>
        <v>6.2099999999999991</v>
      </c>
      <c r="K168" s="8">
        <f t="shared" si="14"/>
        <v>39.740000000000009</v>
      </c>
      <c r="L168" s="8">
        <f t="shared" si="14"/>
        <v>124.6268</v>
      </c>
      <c r="M168" s="8">
        <f t="shared" si="14"/>
        <v>363.86759999999998</v>
      </c>
      <c r="N168" s="8">
        <f t="shared" si="14"/>
        <v>182.71279999999999</v>
      </c>
      <c r="O168" s="8">
        <f t="shared" si="14"/>
        <v>8.6417999999999999</v>
      </c>
      <c r="P168" s="67">
        <v>0.25</v>
      </c>
    </row>
    <row r="169" spans="1:16" ht="15.75" x14ac:dyDescent="0.25">
      <c r="A169" s="63"/>
      <c r="B169" s="95" t="s">
        <v>98</v>
      </c>
      <c r="C169" s="4">
        <f>C125+C133+C141+C153+C160+C168</f>
        <v>3189</v>
      </c>
      <c r="D169" s="4">
        <f t="shared" ref="D169:O169" si="15">D125+D133+D141+D153+D160+D168</f>
        <v>107.68713333333334</v>
      </c>
      <c r="E169" s="4">
        <f t="shared" si="15"/>
        <v>108.0389</v>
      </c>
      <c r="F169" s="4">
        <f t="shared" si="15"/>
        <v>436.60610000000008</v>
      </c>
      <c r="G169" s="4">
        <f t="shared" si="15"/>
        <v>3199.4866666666671</v>
      </c>
      <c r="H169" s="4">
        <f t="shared" si="15"/>
        <v>1.3868166666666668</v>
      </c>
      <c r="I169" s="4">
        <f t="shared" si="15"/>
        <v>135.59409999999997</v>
      </c>
      <c r="J169" s="4">
        <f t="shared" si="15"/>
        <v>192.57000000000002</v>
      </c>
      <c r="K169" s="4">
        <f t="shared" si="15"/>
        <v>59.93545000000001</v>
      </c>
      <c r="L169" s="4">
        <f t="shared" si="15"/>
        <v>1141.7578666666668</v>
      </c>
      <c r="M169" s="4">
        <f t="shared" si="15"/>
        <v>1726.4416333333334</v>
      </c>
      <c r="N169" s="4">
        <f t="shared" si="15"/>
        <v>560.32113333333336</v>
      </c>
      <c r="O169" s="4">
        <f t="shared" si="15"/>
        <v>30.335266666666669</v>
      </c>
    </row>
    <row r="170" spans="1:16" ht="15.75" x14ac:dyDescent="0.25">
      <c r="A170" s="88"/>
      <c r="B170" s="116" t="s">
        <v>83</v>
      </c>
      <c r="C170" s="117">
        <f>C107+C169</f>
        <v>6450</v>
      </c>
      <c r="D170" s="117">
        <f t="shared" ref="D170:O170" si="16">D107+D169</f>
        <v>222.58323333333334</v>
      </c>
      <c r="E170" s="117">
        <f t="shared" si="16"/>
        <v>225.4366</v>
      </c>
      <c r="F170" s="117">
        <f t="shared" si="16"/>
        <v>911.59740000000011</v>
      </c>
      <c r="G170" s="117">
        <f t="shared" si="16"/>
        <v>6575.0300000000007</v>
      </c>
      <c r="H170" s="117">
        <f t="shared" si="16"/>
        <v>2.8672500000000003</v>
      </c>
      <c r="I170" s="117">
        <f t="shared" si="16"/>
        <v>199.47119999999995</v>
      </c>
      <c r="J170" s="117">
        <f t="shared" si="16"/>
        <v>530.77</v>
      </c>
      <c r="K170" s="117">
        <f t="shared" si="16"/>
        <v>86.163450000000012</v>
      </c>
      <c r="L170" s="117">
        <f t="shared" si="16"/>
        <v>2357.5648666666666</v>
      </c>
      <c r="M170" s="117">
        <f t="shared" si="16"/>
        <v>3523.4505333333332</v>
      </c>
      <c r="N170" s="117">
        <f t="shared" si="16"/>
        <v>1103.7739333333334</v>
      </c>
      <c r="O170" s="117">
        <f t="shared" si="16"/>
        <v>62.005266666666671</v>
      </c>
    </row>
    <row r="171" spans="1:16" ht="15.75" x14ac:dyDescent="0.25">
      <c r="A171" s="88"/>
      <c r="B171" s="116" t="s">
        <v>84</v>
      </c>
      <c r="C171" s="118">
        <f>C170/12</f>
        <v>537.5</v>
      </c>
      <c r="D171" s="140">
        <f t="shared" ref="D171:O171" si="17">D170/12</f>
        <v>18.548602777777777</v>
      </c>
      <c r="E171" s="140">
        <f t="shared" si="17"/>
        <v>18.786383333333333</v>
      </c>
      <c r="F171" s="140">
        <f t="shared" si="17"/>
        <v>75.966450000000009</v>
      </c>
      <c r="G171" s="140">
        <f t="shared" si="17"/>
        <v>547.91916666666668</v>
      </c>
      <c r="H171" s="140">
        <f t="shared" si="17"/>
        <v>0.23893750000000002</v>
      </c>
      <c r="I171" s="140">
        <f t="shared" si="17"/>
        <v>16.622599999999995</v>
      </c>
      <c r="J171" s="140">
        <f t="shared" si="17"/>
        <v>44.230833333333329</v>
      </c>
      <c r="K171" s="140">
        <f t="shared" si="17"/>
        <v>7.1802875000000013</v>
      </c>
      <c r="L171" s="140">
        <f t="shared" si="17"/>
        <v>196.46373888888888</v>
      </c>
      <c r="M171" s="140">
        <f t="shared" si="17"/>
        <v>293.62087777777776</v>
      </c>
      <c r="N171" s="140">
        <f t="shared" si="17"/>
        <v>91.98116111111112</v>
      </c>
      <c r="O171" s="140">
        <f t="shared" si="17"/>
        <v>5.1671055555555556</v>
      </c>
      <c r="P171" s="40" t="s">
        <v>105</v>
      </c>
    </row>
    <row r="175" spans="1:16" x14ac:dyDescent="0.25"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</row>
  </sheetData>
  <autoFilter ref="A2:A184"/>
  <mergeCells count="25">
    <mergeCell ref="A126:O126"/>
    <mergeCell ref="B162:O162"/>
    <mergeCell ref="B155:O155"/>
    <mergeCell ref="B148:O148"/>
    <mergeCell ref="B135:O135"/>
    <mergeCell ref="B127:O127"/>
    <mergeCell ref="B120:O120"/>
    <mergeCell ref="B2:O3"/>
    <mergeCell ref="A69:O69"/>
    <mergeCell ref="B62:O62"/>
    <mergeCell ref="B119:O119"/>
    <mergeCell ref="A82:O82"/>
    <mergeCell ref="B20:K20"/>
    <mergeCell ref="B21:K21"/>
    <mergeCell ref="B70:O70"/>
    <mergeCell ref="C83:O83"/>
    <mergeCell ref="B22:K22"/>
    <mergeCell ref="A2:A51"/>
    <mergeCell ref="J51:O51"/>
    <mergeCell ref="B100:O100"/>
    <mergeCell ref="B50:O50"/>
    <mergeCell ref="A91:O91"/>
    <mergeCell ref="B92:O92"/>
    <mergeCell ref="B53:O53"/>
    <mergeCell ref="B54:O54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71"/>
  <sheetViews>
    <sheetView topLeftCell="A19" workbookViewId="0">
      <selection activeCell="B21" sqref="B21:L21"/>
    </sheetView>
  </sheetViews>
  <sheetFormatPr defaultRowHeight="15" x14ac:dyDescent="0.25"/>
  <cols>
    <col min="1" max="1" width="28.7109375" style="39" customWidth="1"/>
    <col min="2" max="2" width="55" style="39" customWidth="1"/>
    <col min="3" max="3" width="11" style="39" customWidth="1"/>
    <col min="4" max="4" width="11.85546875" style="39" customWidth="1"/>
    <col min="5" max="6" width="9.140625" style="39"/>
    <col min="7" max="7" width="11" style="39" customWidth="1"/>
    <col min="8" max="9" width="9.140625" style="39"/>
    <col min="10" max="10" width="11.28515625" style="39" customWidth="1"/>
    <col min="11" max="11" width="9.140625" style="39"/>
    <col min="12" max="12" width="11" style="39" customWidth="1"/>
    <col min="13" max="13" width="12" style="39" customWidth="1"/>
    <col min="14" max="14" width="11.28515625" style="39" customWidth="1"/>
    <col min="15" max="15" width="9.140625" style="39"/>
    <col min="16" max="16" width="0" style="39" hidden="1" customWidth="1"/>
    <col min="17" max="17" width="9.140625" style="40" hidden="1" customWidth="1"/>
    <col min="18" max="18" width="9.140625" style="41"/>
    <col min="19" max="16384" width="9.140625" style="39"/>
  </cols>
  <sheetData>
    <row r="2" spans="1:15" x14ac:dyDescent="0.25">
      <c r="A2" s="178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x14ac:dyDescent="0.25">
      <c r="A3" s="178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15" ht="18" x14ac:dyDescent="0.25">
      <c r="A4" s="178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ht="18" x14ac:dyDescent="0.25">
      <c r="A5" s="178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15" ht="18" x14ac:dyDescent="0.25">
      <c r="A6" s="178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18" x14ac:dyDescent="0.25">
      <c r="A7" s="178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ht="18" x14ac:dyDescent="0.25">
      <c r="A8" s="178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</row>
    <row r="9" spans="1:15" ht="18" x14ac:dyDescent="0.25">
      <c r="A9" s="178"/>
      <c r="M9" s="93"/>
      <c r="N9" s="93"/>
      <c r="O9" s="93"/>
    </row>
    <row r="10" spans="1:15" ht="18" x14ac:dyDescent="0.25">
      <c r="A10" s="178"/>
      <c r="M10" s="93"/>
      <c r="N10" s="93"/>
      <c r="O10" s="93"/>
    </row>
    <row r="11" spans="1:15" ht="18" x14ac:dyDescent="0.25">
      <c r="A11" s="178"/>
      <c r="M11" s="93"/>
      <c r="N11" s="93"/>
      <c r="O11" s="93"/>
    </row>
    <row r="12" spans="1:15" ht="18" x14ac:dyDescent="0.25">
      <c r="A12" s="178"/>
      <c r="B12" s="46" t="s">
        <v>77</v>
      </c>
      <c r="C12" s="47"/>
      <c r="D12" s="48"/>
      <c r="E12" s="48"/>
      <c r="H12" s="49"/>
      <c r="I12" s="50" t="s">
        <v>47</v>
      </c>
      <c r="J12" s="50"/>
      <c r="K12" s="50"/>
      <c r="M12" s="93"/>
      <c r="N12" s="93"/>
      <c r="O12" s="93"/>
    </row>
    <row r="13" spans="1:15" ht="18" x14ac:dyDescent="0.25">
      <c r="A13" s="178"/>
      <c r="B13" s="51" t="s">
        <v>78</v>
      </c>
      <c r="C13" s="47"/>
      <c r="D13" s="48"/>
      <c r="E13" s="48"/>
      <c r="H13" s="49"/>
      <c r="I13" s="50" t="s">
        <v>149</v>
      </c>
      <c r="J13" s="50"/>
      <c r="K13" s="50"/>
      <c r="M13" s="93"/>
      <c r="N13" s="93"/>
      <c r="O13" s="93"/>
    </row>
    <row r="14" spans="1:15" ht="18" x14ac:dyDescent="0.25">
      <c r="A14" s="178"/>
      <c r="B14" s="52"/>
      <c r="C14" s="53"/>
      <c r="D14" s="48"/>
      <c r="E14" s="48"/>
      <c r="H14" s="49"/>
      <c r="L14" s="48"/>
      <c r="M14" s="93"/>
      <c r="N14" s="93"/>
      <c r="O14" s="93"/>
    </row>
    <row r="15" spans="1:15" ht="18" x14ac:dyDescent="0.25">
      <c r="A15" s="178"/>
      <c r="B15" s="54" t="s">
        <v>79</v>
      </c>
      <c r="C15" s="47"/>
      <c r="D15" s="48"/>
      <c r="E15" s="48"/>
      <c r="H15" s="49"/>
      <c r="I15" s="55" t="s">
        <v>150</v>
      </c>
      <c r="J15" s="55"/>
      <c r="K15" s="55"/>
      <c r="L15" s="56"/>
      <c r="M15" s="93"/>
      <c r="N15" s="93"/>
      <c r="O15" s="93"/>
    </row>
    <row r="16" spans="1:15" ht="18" x14ac:dyDescent="0.25">
      <c r="A16" s="178"/>
      <c r="B16" s="47"/>
      <c r="C16" s="47"/>
      <c r="D16" s="48"/>
      <c r="E16" s="48"/>
      <c r="F16" s="48"/>
      <c r="G16" s="48"/>
      <c r="H16" s="48"/>
      <c r="I16" s="48"/>
      <c r="J16" s="57"/>
      <c r="K16" s="58"/>
      <c r="L16" s="56"/>
      <c r="M16" s="93"/>
      <c r="N16" s="93"/>
      <c r="O16" s="93"/>
    </row>
    <row r="17" spans="1:15" ht="18" x14ac:dyDescent="0.25">
      <c r="A17" s="178"/>
      <c r="B17" s="59"/>
      <c r="C17" s="60"/>
      <c r="D17" s="48"/>
      <c r="E17" s="48"/>
      <c r="F17" s="48"/>
      <c r="G17" s="48"/>
      <c r="H17" s="49"/>
      <c r="M17" s="93"/>
      <c r="N17" s="93"/>
      <c r="O17" s="93"/>
    </row>
    <row r="18" spans="1:15" ht="18" x14ac:dyDescent="0.25">
      <c r="A18" s="178"/>
      <c r="B18" s="60"/>
      <c r="C18" s="48"/>
      <c r="D18" s="48"/>
      <c r="E18" s="48"/>
      <c r="F18" s="48"/>
      <c r="G18" s="48"/>
      <c r="H18" s="48"/>
      <c r="I18" s="48"/>
      <c r="J18" s="57"/>
      <c r="K18" s="57"/>
      <c r="L18" s="61"/>
      <c r="M18" s="93"/>
      <c r="N18" s="93"/>
      <c r="O18" s="93"/>
    </row>
    <row r="19" spans="1:15" ht="18" x14ac:dyDescent="0.25">
      <c r="A19" s="178"/>
      <c r="B19" s="60"/>
      <c r="C19" s="48"/>
      <c r="D19" s="48"/>
      <c r="E19" s="48"/>
      <c r="F19" s="48"/>
      <c r="G19" s="48"/>
      <c r="H19" s="48"/>
      <c r="I19" s="48"/>
      <c r="J19" s="57"/>
      <c r="K19" s="57"/>
      <c r="L19" s="61"/>
      <c r="M19" s="93"/>
      <c r="N19" s="93"/>
      <c r="O19" s="93"/>
    </row>
    <row r="20" spans="1:15" ht="34.5" x14ac:dyDescent="0.25">
      <c r="A20" s="178"/>
      <c r="B20" s="191" t="s">
        <v>185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93"/>
      <c r="N20" s="93"/>
      <c r="O20" s="93"/>
    </row>
    <row r="21" spans="1:15" ht="18.75" x14ac:dyDescent="0.25">
      <c r="A21" s="178"/>
      <c r="B21" s="196" t="s">
        <v>186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93"/>
      <c r="N21" s="93"/>
      <c r="O21" s="93"/>
    </row>
    <row r="22" spans="1:15" ht="18.75" x14ac:dyDescent="0.25">
      <c r="A22" s="178"/>
      <c r="B22" s="196" t="s">
        <v>167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93"/>
      <c r="N22" s="93"/>
      <c r="O22" s="93"/>
    </row>
    <row r="23" spans="1:15" ht="18.75" x14ac:dyDescent="0.3">
      <c r="A23" s="178"/>
      <c r="B23" s="62"/>
      <c r="C23" s="62"/>
      <c r="D23" s="62"/>
      <c r="E23" s="62"/>
      <c r="F23" s="62"/>
      <c r="G23" s="62"/>
      <c r="H23" s="62"/>
      <c r="I23" s="62"/>
      <c r="J23" s="62"/>
      <c r="K23" s="62"/>
      <c r="M23" s="93"/>
      <c r="N23" s="93"/>
      <c r="O23" s="93"/>
    </row>
    <row r="24" spans="1:15" ht="18" x14ac:dyDescent="0.25">
      <c r="A24" s="178"/>
      <c r="M24" s="93"/>
      <c r="N24" s="93"/>
      <c r="O24" s="93"/>
    </row>
    <row r="25" spans="1:15" ht="18" x14ac:dyDescent="0.25">
      <c r="A25" s="178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</row>
    <row r="26" spans="1:15" ht="18" x14ac:dyDescent="0.25">
      <c r="A26" s="178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</row>
    <row r="27" spans="1:15" ht="18" x14ac:dyDescent="0.25">
      <c r="A27" s="178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ht="18" x14ac:dyDescent="0.25">
      <c r="A28" s="178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ht="18" x14ac:dyDescent="0.25">
      <c r="A29" s="178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</row>
    <row r="30" spans="1:15" ht="18" x14ac:dyDescent="0.25">
      <c r="A30" s="178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ht="18" x14ac:dyDescent="0.25">
      <c r="A31" s="178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5" ht="18" x14ac:dyDescent="0.25">
      <c r="A32" s="178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ht="18" x14ac:dyDescent="0.25">
      <c r="A33" s="178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 ht="18" x14ac:dyDescent="0.25">
      <c r="A34" s="178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 ht="18" x14ac:dyDescent="0.25">
      <c r="A35" s="178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 ht="18" x14ac:dyDescent="0.25">
      <c r="A36" s="178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ht="18" x14ac:dyDescent="0.25">
      <c r="A37" s="178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8" x14ac:dyDescent="0.25">
      <c r="A38" s="178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8" x14ac:dyDescent="0.25">
      <c r="A39" s="178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8" x14ac:dyDescent="0.25">
      <c r="A40" s="178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ht="18" x14ac:dyDescent="0.25">
      <c r="A41" s="178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 ht="18" x14ac:dyDescent="0.25">
      <c r="A42" s="178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 ht="18" x14ac:dyDescent="0.25">
      <c r="A43" s="178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 ht="18" x14ac:dyDescent="0.25">
      <c r="A44" s="178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 ht="18" x14ac:dyDescent="0.25">
      <c r="A45" s="178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 ht="18" x14ac:dyDescent="0.25">
      <c r="A46" s="178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</row>
    <row r="47" spans="1:15" ht="18" x14ac:dyDescent="0.25">
      <c r="A47" s="178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 ht="18" x14ac:dyDescent="0.25">
      <c r="A48" s="178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8" ht="18" x14ac:dyDescent="0.25">
      <c r="A49" s="178"/>
      <c r="B49" s="181" t="s">
        <v>45</v>
      </c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</row>
    <row r="50" spans="1:18" x14ac:dyDescent="0.25">
      <c r="A50" s="178"/>
      <c r="B50" s="197" t="s">
        <v>85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</row>
    <row r="51" spans="1:18" x14ac:dyDescent="0.25">
      <c r="A51" s="178"/>
    </row>
    <row r="52" spans="1:18" ht="25.5" x14ac:dyDescent="0.25">
      <c r="A52" s="63" t="s">
        <v>24</v>
      </c>
      <c r="B52" s="64" t="s">
        <v>0</v>
      </c>
      <c r="C52" s="64" t="s">
        <v>26</v>
      </c>
      <c r="D52" s="65" t="s">
        <v>1</v>
      </c>
      <c r="E52" s="65" t="s">
        <v>2</v>
      </c>
      <c r="F52" s="65" t="s">
        <v>3</v>
      </c>
      <c r="G52" s="65" t="s">
        <v>4</v>
      </c>
      <c r="H52" s="65" t="s">
        <v>5</v>
      </c>
      <c r="I52" s="65" t="s">
        <v>6</v>
      </c>
      <c r="J52" s="65" t="s">
        <v>7</v>
      </c>
      <c r="K52" s="65" t="s">
        <v>8</v>
      </c>
      <c r="L52" s="65" t="s">
        <v>9</v>
      </c>
      <c r="M52" s="65" t="s">
        <v>10</v>
      </c>
      <c r="N52" s="65" t="s">
        <v>11</v>
      </c>
      <c r="O52" s="65" t="s">
        <v>12</v>
      </c>
    </row>
    <row r="53" spans="1:18" ht="15.75" x14ac:dyDescent="0.25">
      <c r="A53" s="66"/>
      <c r="B53" s="180" t="s">
        <v>25</v>
      </c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</row>
    <row r="54" spans="1:18" ht="15.75" x14ac:dyDescent="0.25">
      <c r="A54" s="129"/>
      <c r="B54" s="180" t="s">
        <v>14</v>
      </c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</row>
    <row r="55" spans="1:18" x14ac:dyDescent="0.25">
      <c r="A55" s="146" t="s">
        <v>53</v>
      </c>
      <c r="B55" s="142" t="s">
        <v>153</v>
      </c>
      <c r="C55" s="143">
        <v>100</v>
      </c>
      <c r="D55" s="113">
        <v>1.0619999999999998</v>
      </c>
      <c r="E55" s="113">
        <v>4.22</v>
      </c>
      <c r="F55" s="113">
        <v>8.52</v>
      </c>
      <c r="G55" s="113">
        <v>84.85</v>
      </c>
      <c r="H55" s="113">
        <v>5.1999999999999998E-2</v>
      </c>
      <c r="I55" s="113">
        <v>4.375</v>
      </c>
      <c r="J55" s="113">
        <v>0</v>
      </c>
      <c r="K55" s="113">
        <v>0.34499999999999997</v>
      </c>
      <c r="L55" s="113">
        <v>23.992000000000001</v>
      </c>
      <c r="M55" s="113">
        <v>44.527999999999992</v>
      </c>
      <c r="N55" s="113">
        <v>30.385000000000002</v>
      </c>
      <c r="O55" s="113">
        <v>1.0649999999999999</v>
      </c>
    </row>
    <row r="56" spans="1:18" ht="37.5" customHeight="1" x14ac:dyDescent="0.25">
      <c r="A56" s="139" t="s">
        <v>53</v>
      </c>
      <c r="B56" s="38" t="s">
        <v>129</v>
      </c>
      <c r="C56" s="2" t="s">
        <v>130</v>
      </c>
      <c r="D56" s="11">
        <v>15.8995</v>
      </c>
      <c r="E56" s="11">
        <v>19.225000000000001</v>
      </c>
      <c r="F56" s="11">
        <v>45.778000000000006</v>
      </c>
      <c r="G56" s="11">
        <v>387.29999999999995</v>
      </c>
      <c r="H56" s="11">
        <v>0.14700000000000002</v>
      </c>
      <c r="I56" s="11">
        <v>0.93600000000000005</v>
      </c>
      <c r="J56" s="11">
        <v>66.260000000000005</v>
      </c>
      <c r="K56" s="11">
        <v>3.3425000000000002</v>
      </c>
      <c r="L56" s="11">
        <v>60.217500000000001</v>
      </c>
      <c r="M56" s="11">
        <v>123.75375000000001</v>
      </c>
      <c r="N56" s="11">
        <v>27.339000000000002</v>
      </c>
      <c r="O56" s="11">
        <v>2.1219999999999999</v>
      </c>
    </row>
    <row r="57" spans="1:18" ht="36.75" x14ac:dyDescent="0.25">
      <c r="A57" s="43" t="s">
        <v>81</v>
      </c>
      <c r="B57" s="38" t="s">
        <v>80</v>
      </c>
      <c r="C57" s="2">
        <v>200</v>
      </c>
      <c r="D57" s="11">
        <v>0.66200000000000003</v>
      </c>
      <c r="E57" s="11">
        <v>9.0000000000000011E-2</v>
      </c>
      <c r="F57" s="11">
        <v>22.034000000000002</v>
      </c>
      <c r="G57" s="11">
        <v>92.800000000000011</v>
      </c>
      <c r="H57" s="11">
        <v>1.6E-2</v>
      </c>
      <c r="I57" s="11">
        <v>0.72599999999999998</v>
      </c>
      <c r="J57" s="11">
        <v>0</v>
      </c>
      <c r="K57" s="11">
        <v>0.50800000000000001</v>
      </c>
      <c r="L57" s="11">
        <v>32.180000000000007</v>
      </c>
      <c r="M57" s="11">
        <v>23.44</v>
      </c>
      <c r="N57" s="11">
        <v>17.46</v>
      </c>
      <c r="O57" s="11">
        <v>0.66800000000000004</v>
      </c>
    </row>
    <row r="58" spans="1:18" ht="38.25" customHeight="1" x14ac:dyDescent="0.25">
      <c r="A58" s="44" t="s">
        <v>34</v>
      </c>
      <c r="B58" s="38" t="s">
        <v>28</v>
      </c>
      <c r="C58" s="1">
        <v>25</v>
      </c>
      <c r="D58" s="11">
        <v>1.9</v>
      </c>
      <c r="E58" s="11">
        <v>0.20000000000000004</v>
      </c>
      <c r="F58" s="11">
        <v>12.300000000000002</v>
      </c>
      <c r="G58" s="11">
        <v>58.75</v>
      </c>
      <c r="H58" s="11">
        <v>2.7500000000000004E-2</v>
      </c>
      <c r="I58" s="11">
        <v>0</v>
      </c>
      <c r="J58" s="11">
        <v>0</v>
      </c>
      <c r="K58" s="11">
        <v>0.27500000000000002</v>
      </c>
      <c r="L58" s="11">
        <v>5</v>
      </c>
      <c r="M58" s="11">
        <v>16.25</v>
      </c>
      <c r="N58" s="11">
        <v>3.5000000000000004</v>
      </c>
      <c r="O58" s="11">
        <v>0.27500000000000002</v>
      </c>
    </row>
    <row r="59" spans="1:18" ht="38.25" customHeight="1" x14ac:dyDescent="0.25">
      <c r="A59" s="44" t="s">
        <v>33</v>
      </c>
      <c r="B59" s="38" t="s">
        <v>29</v>
      </c>
      <c r="C59" s="1">
        <v>30</v>
      </c>
      <c r="D59" s="11">
        <v>1.9799999999999998</v>
      </c>
      <c r="E59" s="11">
        <v>0.36</v>
      </c>
      <c r="F59" s="11">
        <v>11.88</v>
      </c>
      <c r="G59" s="11">
        <v>59.4</v>
      </c>
      <c r="H59" s="11">
        <v>5.1000000000000004E-2</v>
      </c>
      <c r="I59" s="11">
        <v>0</v>
      </c>
      <c r="J59" s="11">
        <v>0</v>
      </c>
      <c r="K59" s="11">
        <v>0.42</v>
      </c>
      <c r="L59" s="11">
        <v>8.6999999999999993</v>
      </c>
      <c r="M59" s="11">
        <v>45</v>
      </c>
      <c r="N59" s="11">
        <v>14.1</v>
      </c>
      <c r="O59" s="11">
        <v>1.17</v>
      </c>
    </row>
    <row r="60" spans="1:18" ht="15.75" x14ac:dyDescent="0.25">
      <c r="A60" s="71"/>
      <c r="B60" s="9" t="s">
        <v>15</v>
      </c>
      <c r="C60" s="10">
        <v>600</v>
      </c>
      <c r="D60" s="72">
        <f>SUM(D55:D59)</f>
        <v>21.503499999999999</v>
      </c>
      <c r="E60" s="72">
        <f t="shared" ref="E60:O60" si="0">SUM(E55:E59)</f>
        <v>24.094999999999999</v>
      </c>
      <c r="F60" s="72">
        <f t="shared" si="0"/>
        <v>100.512</v>
      </c>
      <c r="G60" s="72">
        <f t="shared" si="0"/>
        <v>683.1</v>
      </c>
      <c r="H60" s="72">
        <f t="shared" si="0"/>
        <v>0.29350000000000004</v>
      </c>
      <c r="I60" s="72">
        <f t="shared" si="0"/>
        <v>6.0369999999999999</v>
      </c>
      <c r="J60" s="72">
        <f t="shared" si="0"/>
        <v>66.260000000000005</v>
      </c>
      <c r="K60" s="72">
        <f t="shared" si="0"/>
        <v>4.8905000000000003</v>
      </c>
      <c r="L60" s="72">
        <f t="shared" si="0"/>
        <v>130.08950000000002</v>
      </c>
      <c r="M60" s="72">
        <f t="shared" si="0"/>
        <v>252.97174999999999</v>
      </c>
      <c r="N60" s="72">
        <f t="shared" si="0"/>
        <v>92.783999999999992</v>
      </c>
      <c r="O60" s="72">
        <f t="shared" si="0"/>
        <v>5.3</v>
      </c>
      <c r="P60" s="72" t="e">
        <f>#REF!+#REF!+#REF!+P57+P58+P59</f>
        <v>#REF!</v>
      </c>
      <c r="Q60" s="72" t="e">
        <f>#REF!+#REF!+#REF!+Q57+Q58+Q59</f>
        <v>#REF!</v>
      </c>
      <c r="R60" s="67">
        <v>0.25</v>
      </c>
    </row>
    <row r="61" spans="1:18" ht="15.75" x14ac:dyDescent="0.25">
      <c r="A61" s="83"/>
      <c r="B61" s="84"/>
      <c r="C61" s="85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67"/>
    </row>
    <row r="62" spans="1:18" ht="15.75" x14ac:dyDescent="0.25">
      <c r="A62" s="7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</row>
    <row r="63" spans="1:18" ht="15.75" x14ac:dyDescent="0.25">
      <c r="A63" s="129"/>
      <c r="B63" s="180" t="s">
        <v>16</v>
      </c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</row>
    <row r="64" spans="1:18" s="41" customFormat="1" ht="36" x14ac:dyDescent="0.25">
      <c r="A64" s="44" t="s">
        <v>32</v>
      </c>
      <c r="B64" s="38" t="s">
        <v>30</v>
      </c>
      <c r="C64" s="1">
        <v>100</v>
      </c>
      <c r="D64" s="11">
        <v>0.4</v>
      </c>
      <c r="E64" s="11">
        <v>0.4</v>
      </c>
      <c r="F64" s="11">
        <v>9.8000000000000007</v>
      </c>
      <c r="G64" s="11">
        <v>47</v>
      </c>
      <c r="H64" s="11">
        <v>0.03</v>
      </c>
      <c r="I64" s="11">
        <v>10</v>
      </c>
      <c r="J64" s="11"/>
      <c r="K64" s="11">
        <v>0.2</v>
      </c>
      <c r="L64" s="11">
        <v>16</v>
      </c>
      <c r="M64" s="11">
        <v>11</v>
      </c>
      <c r="N64" s="11">
        <v>9</v>
      </c>
      <c r="O64" s="11">
        <v>2.2000000000000002</v>
      </c>
      <c r="Q64" s="42"/>
    </row>
    <row r="65" spans="1:18" ht="28.5" x14ac:dyDescent="0.25">
      <c r="A65" s="44" t="s">
        <v>168</v>
      </c>
      <c r="B65" s="38" t="s">
        <v>158</v>
      </c>
      <c r="C65" s="2" t="s">
        <v>169</v>
      </c>
      <c r="D65" s="11">
        <v>15.704000000000001</v>
      </c>
      <c r="E65" s="11">
        <v>16.829999999999998</v>
      </c>
      <c r="F65" s="11">
        <v>41.19</v>
      </c>
      <c r="G65" s="11">
        <v>376.8</v>
      </c>
      <c r="H65" s="11">
        <v>0.12720000000000001</v>
      </c>
      <c r="I65" s="11">
        <v>1.02</v>
      </c>
      <c r="J65" s="11">
        <v>59.519999999999996</v>
      </c>
      <c r="K65" s="11">
        <v>1.8180000000000001</v>
      </c>
      <c r="L65" s="11">
        <v>213.76200000000003</v>
      </c>
      <c r="M65" s="11">
        <v>274.94399999999996</v>
      </c>
      <c r="N65" s="11">
        <v>47.345999999999997</v>
      </c>
      <c r="O65" s="11">
        <v>1.125</v>
      </c>
    </row>
    <row r="66" spans="1:18" s="41" customFormat="1" ht="36" x14ac:dyDescent="0.25">
      <c r="A66" s="44" t="s">
        <v>36</v>
      </c>
      <c r="B66" s="38" t="s">
        <v>27</v>
      </c>
      <c r="C66" s="2" t="s">
        <v>50</v>
      </c>
      <c r="D66" s="11">
        <v>7.0000000000000007E-2</v>
      </c>
      <c r="E66" s="11">
        <v>0.02</v>
      </c>
      <c r="F66" s="11">
        <v>10.01</v>
      </c>
      <c r="G66" s="11">
        <v>40</v>
      </c>
      <c r="H66" s="11">
        <v>0</v>
      </c>
      <c r="I66" s="11">
        <v>0.03</v>
      </c>
      <c r="J66" s="11">
        <v>0</v>
      </c>
      <c r="K66" s="11">
        <v>0</v>
      </c>
      <c r="L66" s="11">
        <v>10.95</v>
      </c>
      <c r="M66" s="11">
        <v>2.8</v>
      </c>
      <c r="N66" s="11">
        <v>1.4</v>
      </c>
      <c r="O66" s="11">
        <v>0.26500000000000001</v>
      </c>
      <c r="Q66" s="42"/>
    </row>
    <row r="67" spans="1:18" ht="36" x14ac:dyDescent="0.25">
      <c r="A67" s="44" t="s">
        <v>33</v>
      </c>
      <c r="B67" s="38" t="s">
        <v>29</v>
      </c>
      <c r="C67" s="1">
        <v>30</v>
      </c>
      <c r="D67" s="11">
        <v>1.9799999999999998</v>
      </c>
      <c r="E67" s="11">
        <v>0.36</v>
      </c>
      <c r="F67" s="11">
        <v>11.88</v>
      </c>
      <c r="G67" s="11">
        <v>59.4</v>
      </c>
      <c r="H67" s="11">
        <v>5.1000000000000004E-2</v>
      </c>
      <c r="I67" s="11">
        <v>0</v>
      </c>
      <c r="J67" s="11">
        <v>0</v>
      </c>
      <c r="K67" s="11">
        <v>0.42</v>
      </c>
      <c r="L67" s="11">
        <v>8.6999999999999993</v>
      </c>
      <c r="M67" s="11">
        <v>45</v>
      </c>
      <c r="N67" s="11">
        <v>14.1</v>
      </c>
      <c r="O67" s="11">
        <v>1.17</v>
      </c>
    </row>
    <row r="68" spans="1:18" ht="15.75" x14ac:dyDescent="0.25">
      <c r="A68" s="71"/>
      <c r="B68" s="9" t="s">
        <v>15</v>
      </c>
      <c r="C68" s="10">
        <v>573</v>
      </c>
      <c r="D68" s="72">
        <f t="shared" ref="D68:O68" si="1">SUM(D64:D67)</f>
        <v>18.154</v>
      </c>
      <c r="E68" s="72">
        <f t="shared" si="1"/>
        <v>17.609999999999996</v>
      </c>
      <c r="F68" s="72">
        <f t="shared" si="1"/>
        <v>72.88</v>
      </c>
      <c r="G68" s="72">
        <f t="shared" si="1"/>
        <v>523.20000000000005</v>
      </c>
      <c r="H68" s="72">
        <f t="shared" si="1"/>
        <v>0.2082</v>
      </c>
      <c r="I68" s="72">
        <f t="shared" si="1"/>
        <v>11.049999999999999</v>
      </c>
      <c r="J68" s="72">
        <f t="shared" si="1"/>
        <v>59.519999999999996</v>
      </c>
      <c r="K68" s="72">
        <f t="shared" si="1"/>
        <v>2.4380000000000002</v>
      </c>
      <c r="L68" s="72">
        <f t="shared" si="1"/>
        <v>249.41200000000001</v>
      </c>
      <c r="M68" s="72">
        <f t="shared" si="1"/>
        <v>333.74399999999997</v>
      </c>
      <c r="N68" s="72">
        <f t="shared" si="1"/>
        <v>71.845999999999989</v>
      </c>
      <c r="O68" s="72">
        <f t="shared" si="1"/>
        <v>4.76</v>
      </c>
      <c r="P68" s="68">
        <v>0.25</v>
      </c>
      <c r="Q68" s="67">
        <v>0.25</v>
      </c>
      <c r="R68" s="67">
        <v>0.2</v>
      </c>
    </row>
    <row r="69" spans="1:18" ht="15.75" customHeight="1" x14ac:dyDescent="0.2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1:18" ht="15.75" x14ac:dyDescent="0.25">
      <c r="A70" s="129"/>
      <c r="B70" s="180" t="s">
        <v>17</v>
      </c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</row>
    <row r="71" spans="1:18" ht="36" x14ac:dyDescent="0.25">
      <c r="A71" s="44" t="s">
        <v>48</v>
      </c>
      <c r="B71" s="38" t="s">
        <v>43</v>
      </c>
      <c r="C71" s="3" t="s">
        <v>52</v>
      </c>
      <c r="D71" s="11">
        <v>2.63</v>
      </c>
      <c r="E71" s="11">
        <v>2.66</v>
      </c>
      <c r="F71" s="11">
        <v>0</v>
      </c>
      <c r="G71" s="11">
        <v>34.333333333333336</v>
      </c>
      <c r="H71" s="11">
        <v>3.333333333333334E-3</v>
      </c>
      <c r="I71" s="11">
        <v>7.0000000000000007E-2</v>
      </c>
      <c r="J71" s="11">
        <v>21</v>
      </c>
      <c r="K71" s="11">
        <v>0.04</v>
      </c>
      <c r="L71" s="11">
        <v>100</v>
      </c>
      <c r="M71" s="11">
        <v>60</v>
      </c>
      <c r="N71" s="11">
        <v>5.5</v>
      </c>
      <c r="O71" s="11">
        <v>7.0000000000000007E-2</v>
      </c>
    </row>
    <row r="72" spans="1:18" ht="36" x14ac:dyDescent="0.25">
      <c r="A72" s="44" t="s">
        <v>89</v>
      </c>
      <c r="B72" s="38" t="s">
        <v>88</v>
      </c>
      <c r="C72" s="3" t="s">
        <v>23</v>
      </c>
      <c r="D72" s="11">
        <v>10.39</v>
      </c>
      <c r="E72" s="11">
        <v>14.79</v>
      </c>
      <c r="F72" s="11">
        <v>10.3</v>
      </c>
      <c r="G72" s="11">
        <v>221</v>
      </c>
      <c r="H72" s="11">
        <v>0.03</v>
      </c>
      <c r="I72" s="11">
        <v>0.92</v>
      </c>
      <c r="J72" s="77"/>
      <c r="K72" s="11">
        <v>2.61</v>
      </c>
      <c r="L72" s="11">
        <v>61.81</v>
      </c>
      <c r="M72" s="11">
        <v>154.15</v>
      </c>
      <c r="N72" s="11">
        <v>22.03</v>
      </c>
      <c r="O72" s="11">
        <v>3.06</v>
      </c>
    </row>
    <row r="73" spans="1:18" ht="36.75" x14ac:dyDescent="0.25">
      <c r="A73" s="43" t="s">
        <v>139</v>
      </c>
      <c r="B73" s="38" t="s">
        <v>138</v>
      </c>
      <c r="C73" s="2">
        <v>180</v>
      </c>
      <c r="D73" s="11">
        <v>4.524</v>
      </c>
      <c r="E73" s="11">
        <v>3.7480000000000002</v>
      </c>
      <c r="F73" s="11">
        <v>47.663999999999994</v>
      </c>
      <c r="G73" s="11">
        <v>256.8</v>
      </c>
      <c r="H73" s="11">
        <v>0.252</v>
      </c>
      <c r="I73" s="11">
        <v>0</v>
      </c>
      <c r="J73" s="11">
        <v>0</v>
      </c>
      <c r="K73" s="11">
        <v>0.48</v>
      </c>
      <c r="L73" s="11">
        <v>28.788</v>
      </c>
      <c r="M73" s="11">
        <v>248.82</v>
      </c>
      <c r="N73" s="11">
        <v>168.624</v>
      </c>
      <c r="O73" s="11">
        <v>5.652000000000001</v>
      </c>
      <c r="P73" s="39">
        <v>0</v>
      </c>
      <c r="Q73" s="40">
        <v>0</v>
      </c>
    </row>
    <row r="74" spans="1:18" ht="36" x14ac:dyDescent="0.25">
      <c r="A74" s="44" t="s">
        <v>41</v>
      </c>
      <c r="B74" s="38" t="s">
        <v>31</v>
      </c>
      <c r="C74" s="1" t="s">
        <v>51</v>
      </c>
      <c r="D74" s="11">
        <v>0.112</v>
      </c>
      <c r="E74" s="11">
        <v>1.8000000000000002E-2</v>
      </c>
      <c r="F74" s="11">
        <v>10.149999999999999</v>
      </c>
      <c r="G74" s="11">
        <v>41.32</v>
      </c>
      <c r="H74" s="11">
        <v>-8.000000000000008E-4</v>
      </c>
      <c r="I74" s="11">
        <v>2.0299999999999994</v>
      </c>
      <c r="J74" s="11">
        <v>0</v>
      </c>
      <c r="K74" s="11">
        <v>5.9999999999999984E-3</v>
      </c>
      <c r="L74" s="11">
        <v>13.249999999999998</v>
      </c>
      <c r="M74" s="11">
        <v>3.9600000000000004</v>
      </c>
      <c r="N74" s="11">
        <v>2.1599999999999997</v>
      </c>
      <c r="O74" s="11">
        <v>0.33299999999999996</v>
      </c>
    </row>
    <row r="75" spans="1:18" ht="36" x14ac:dyDescent="0.25">
      <c r="A75" s="44" t="s">
        <v>34</v>
      </c>
      <c r="B75" s="38" t="s">
        <v>28</v>
      </c>
      <c r="C75" s="1">
        <v>20</v>
      </c>
      <c r="D75" s="11">
        <v>1.52</v>
      </c>
      <c r="E75" s="11">
        <v>0.16000000000000003</v>
      </c>
      <c r="F75" s="11">
        <v>9.8400000000000016</v>
      </c>
      <c r="G75" s="11">
        <v>47.000000000000007</v>
      </c>
      <c r="H75" s="11">
        <v>2.2000000000000002E-2</v>
      </c>
      <c r="I75" s="11">
        <v>0</v>
      </c>
      <c r="J75" s="11">
        <v>0</v>
      </c>
      <c r="K75" s="11">
        <v>0.22</v>
      </c>
      <c r="L75" s="11">
        <v>4</v>
      </c>
      <c r="M75" s="11">
        <v>13</v>
      </c>
      <c r="N75" s="11">
        <v>2.8</v>
      </c>
      <c r="O75" s="11">
        <v>0.22</v>
      </c>
    </row>
    <row r="76" spans="1:18" ht="36" x14ac:dyDescent="0.25">
      <c r="A76" s="44" t="s">
        <v>33</v>
      </c>
      <c r="B76" s="38" t="s">
        <v>29</v>
      </c>
      <c r="C76" s="1">
        <v>40</v>
      </c>
      <c r="D76" s="11">
        <v>2.64</v>
      </c>
      <c r="E76" s="11">
        <v>0.48000000000000004</v>
      </c>
      <c r="F76" s="11">
        <v>15.840000000000003</v>
      </c>
      <c r="G76" s="11">
        <v>79.200000000000017</v>
      </c>
      <c r="H76" s="11">
        <v>6.8000000000000019E-2</v>
      </c>
      <c r="I76" s="11">
        <v>0</v>
      </c>
      <c r="J76" s="11">
        <v>0</v>
      </c>
      <c r="K76" s="11">
        <v>0.56000000000000005</v>
      </c>
      <c r="L76" s="11">
        <v>11.600000000000001</v>
      </c>
      <c r="M76" s="11">
        <v>60</v>
      </c>
      <c r="N76" s="11">
        <v>18.8</v>
      </c>
      <c r="O76" s="11">
        <v>1.56</v>
      </c>
    </row>
    <row r="77" spans="1:18" ht="15.75" x14ac:dyDescent="0.25">
      <c r="A77" s="71"/>
      <c r="B77" s="9" t="s">
        <v>15</v>
      </c>
      <c r="C77" s="10">
        <v>550</v>
      </c>
      <c r="D77" s="72">
        <f>SUM(D71:D76)</f>
        <v>21.815999999999999</v>
      </c>
      <c r="E77" s="72">
        <f t="shared" ref="E77:O77" si="2">SUM(E71:E76)</f>
        <v>21.856000000000002</v>
      </c>
      <c r="F77" s="72">
        <f t="shared" si="2"/>
        <v>93.794000000000011</v>
      </c>
      <c r="G77" s="72">
        <f t="shared" si="2"/>
        <v>679.65333333333342</v>
      </c>
      <c r="H77" s="72">
        <f t="shared" si="2"/>
        <v>0.37453333333333333</v>
      </c>
      <c r="I77" s="72">
        <f t="shared" si="2"/>
        <v>3.0199999999999996</v>
      </c>
      <c r="J77" s="72">
        <f t="shared" si="2"/>
        <v>21</v>
      </c>
      <c r="K77" s="72">
        <f t="shared" si="2"/>
        <v>3.9159999999999999</v>
      </c>
      <c r="L77" s="72">
        <f t="shared" si="2"/>
        <v>219.44800000000001</v>
      </c>
      <c r="M77" s="72">
        <f t="shared" si="2"/>
        <v>539.93000000000006</v>
      </c>
      <c r="N77" s="72">
        <f t="shared" si="2"/>
        <v>219.91400000000002</v>
      </c>
      <c r="O77" s="72">
        <f t="shared" si="2"/>
        <v>10.895000000000001</v>
      </c>
      <c r="P77" s="68">
        <v>0.25</v>
      </c>
      <c r="Q77" s="67">
        <v>0.25</v>
      </c>
      <c r="R77" s="67">
        <v>0.25</v>
      </c>
    </row>
    <row r="78" spans="1:18" ht="15.75" x14ac:dyDescent="0.25">
      <c r="A78" s="83"/>
      <c r="B78" s="84"/>
      <c r="C78" s="85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68"/>
      <c r="Q78" s="67"/>
    </row>
    <row r="79" spans="1:18" ht="15.75" x14ac:dyDescent="0.25">
      <c r="A79" s="83"/>
      <c r="B79" s="84"/>
      <c r="C79" s="85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>
        <f>P73/0.9</f>
        <v>0</v>
      </c>
      <c r="Q79" s="86">
        <f>Q73/0.9</f>
        <v>0</v>
      </c>
    </row>
    <row r="80" spans="1:18" ht="15.75" x14ac:dyDescent="0.25">
      <c r="A80" s="83"/>
      <c r="B80" s="84"/>
      <c r="C80" s="85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68"/>
      <c r="Q80" s="67"/>
    </row>
    <row r="81" spans="1:18" ht="74.25" customHeight="1" x14ac:dyDescent="0.25">
      <c r="A81" s="83"/>
      <c r="B81" s="84"/>
      <c r="C81" s="85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1:18" ht="15.75" x14ac:dyDescent="0.25">
      <c r="A82" s="129"/>
      <c r="B82" s="79" t="s">
        <v>19</v>
      </c>
      <c r="C82" s="198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199"/>
      <c r="O82" s="200"/>
    </row>
    <row r="83" spans="1:18" ht="51.75" x14ac:dyDescent="0.25">
      <c r="A83" s="37" t="s">
        <v>162</v>
      </c>
      <c r="B83" s="80" t="s">
        <v>161</v>
      </c>
      <c r="C83" s="81">
        <v>100</v>
      </c>
      <c r="D83" s="82">
        <v>1.8</v>
      </c>
      <c r="E83" s="82">
        <v>0.1</v>
      </c>
      <c r="F83" s="82">
        <v>9.8000000000000007</v>
      </c>
      <c r="G83" s="82">
        <v>48</v>
      </c>
      <c r="H83" s="82">
        <v>1.7000000000000001E-2</v>
      </c>
      <c r="I83" s="82">
        <v>8.9</v>
      </c>
      <c r="J83" s="82">
        <v>0</v>
      </c>
      <c r="K83" s="82">
        <v>0.1</v>
      </c>
      <c r="L83" s="82">
        <v>45</v>
      </c>
      <c r="M83" s="82">
        <v>51</v>
      </c>
      <c r="N83" s="82">
        <v>26</v>
      </c>
      <c r="O83" s="82">
        <v>1.7</v>
      </c>
      <c r="P83" s="39">
        <v>0</v>
      </c>
      <c r="Q83" s="40">
        <v>0</v>
      </c>
    </row>
    <row r="84" spans="1:18" ht="28.5" x14ac:dyDescent="0.25">
      <c r="A84" s="139" t="s">
        <v>53</v>
      </c>
      <c r="B84" s="38" t="s">
        <v>131</v>
      </c>
      <c r="C84" s="2" t="s">
        <v>120</v>
      </c>
      <c r="D84" s="11">
        <v>13.276499999999999</v>
      </c>
      <c r="E84" s="11">
        <v>18.579999999999998</v>
      </c>
      <c r="F84" s="11">
        <v>34.254999999999995</v>
      </c>
      <c r="G84" s="11">
        <v>348.45</v>
      </c>
      <c r="H84" s="11">
        <v>0.22950000000000004</v>
      </c>
      <c r="I84" s="11">
        <v>19.096499999999999</v>
      </c>
      <c r="J84" s="11">
        <v>54.260000000000005</v>
      </c>
      <c r="K84" s="11">
        <v>2.7214999999999998</v>
      </c>
      <c r="L84" s="11">
        <v>115.28099999999999</v>
      </c>
      <c r="M84" s="11">
        <v>172.28100000000001</v>
      </c>
      <c r="N84" s="11">
        <v>46.47</v>
      </c>
      <c r="O84" s="11">
        <v>2.2735000000000003</v>
      </c>
    </row>
    <row r="85" spans="1:18" s="41" customFormat="1" ht="36" x14ac:dyDescent="0.25">
      <c r="A85" s="44" t="s">
        <v>117</v>
      </c>
      <c r="B85" s="38" t="s">
        <v>116</v>
      </c>
      <c r="C85" s="2" t="s">
        <v>124</v>
      </c>
      <c r="D85" s="11">
        <v>0.11000000000000001</v>
      </c>
      <c r="E85" s="11">
        <v>6.0000000000000012E-2</v>
      </c>
      <c r="F85" s="11">
        <v>10.98</v>
      </c>
      <c r="G85" s="11">
        <v>44.7</v>
      </c>
      <c r="H85" s="11">
        <v>3.0000000000000001E-3</v>
      </c>
      <c r="I85" s="11">
        <v>1.03</v>
      </c>
      <c r="J85" s="11">
        <v>0</v>
      </c>
      <c r="K85" s="11">
        <v>2.0000000000000004E-2</v>
      </c>
      <c r="L85" s="11">
        <v>12.549999999999999</v>
      </c>
      <c r="M85" s="11">
        <v>3.9</v>
      </c>
      <c r="N85" s="11">
        <v>2.2999999999999998</v>
      </c>
      <c r="O85" s="11">
        <v>0.48000000000000004</v>
      </c>
      <c r="Q85" s="42"/>
    </row>
    <row r="86" spans="1:18" ht="36" x14ac:dyDescent="0.25">
      <c r="A86" s="44" t="s">
        <v>34</v>
      </c>
      <c r="B86" s="38" t="s">
        <v>28</v>
      </c>
      <c r="C86" s="1">
        <v>20</v>
      </c>
      <c r="D86" s="11">
        <v>1.52</v>
      </c>
      <c r="E86" s="11">
        <v>0.16000000000000003</v>
      </c>
      <c r="F86" s="11">
        <v>9.8400000000000016</v>
      </c>
      <c r="G86" s="11">
        <v>47.000000000000007</v>
      </c>
      <c r="H86" s="11">
        <v>2.2000000000000002E-2</v>
      </c>
      <c r="I86" s="11">
        <v>0</v>
      </c>
      <c r="J86" s="11">
        <v>0</v>
      </c>
      <c r="K86" s="11">
        <v>0.22</v>
      </c>
      <c r="L86" s="11">
        <v>4</v>
      </c>
      <c r="M86" s="11">
        <v>13</v>
      </c>
      <c r="N86" s="11">
        <v>2.8</v>
      </c>
      <c r="O86" s="11">
        <v>0.22</v>
      </c>
    </row>
    <row r="87" spans="1:18" ht="36" x14ac:dyDescent="0.25">
      <c r="A87" s="44" t="s">
        <v>33</v>
      </c>
      <c r="B87" s="38" t="s">
        <v>29</v>
      </c>
      <c r="C87" s="1">
        <v>30</v>
      </c>
      <c r="D87" s="11">
        <v>1.9799999999999998</v>
      </c>
      <c r="E87" s="11">
        <v>0.36</v>
      </c>
      <c r="F87" s="11">
        <v>11.88</v>
      </c>
      <c r="G87" s="11">
        <v>59.4</v>
      </c>
      <c r="H87" s="11">
        <v>5.1000000000000004E-2</v>
      </c>
      <c r="I87" s="11">
        <v>0</v>
      </c>
      <c r="J87" s="11">
        <v>0</v>
      </c>
      <c r="K87" s="11">
        <v>0.42</v>
      </c>
      <c r="L87" s="11">
        <v>8.6999999999999993</v>
      </c>
      <c r="M87" s="11">
        <v>45</v>
      </c>
      <c r="N87" s="11">
        <v>14.1</v>
      </c>
      <c r="O87" s="11">
        <v>1.17</v>
      </c>
      <c r="P87" s="68"/>
      <c r="Q87" s="67"/>
      <c r="R87" s="39"/>
    </row>
    <row r="88" spans="1:18" ht="15.75" x14ac:dyDescent="0.25">
      <c r="A88" s="71"/>
      <c r="B88" s="9" t="s">
        <v>15</v>
      </c>
      <c r="C88" s="10">
        <v>603</v>
      </c>
      <c r="D88" s="72">
        <f>D83+D84+D85+D86+D87</f>
        <v>18.686499999999999</v>
      </c>
      <c r="E88" s="72">
        <f t="shared" ref="E88:Q88" si="3">E83+E84+E85+E86+E87</f>
        <v>19.259999999999998</v>
      </c>
      <c r="F88" s="72">
        <f t="shared" si="3"/>
        <v>76.754999999999995</v>
      </c>
      <c r="G88" s="72">
        <f t="shared" si="3"/>
        <v>547.54999999999995</v>
      </c>
      <c r="H88" s="72">
        <f t="shared" si="3"/>
        <v>0.32250000000000006</v>
      </c>
      <c r="I88" s="72">
        <f t="shared" si="3"/>
        <v>29.026499999999999</v>
      </c>
      <c r="J88" s="72">
        <f t="shared" si="3"/>
        <v>54.260000000000005</v>
      </c>
      <c r="K88" s="72">
        <f t="shared" si="3"/>
        <v>3.4815</v>
      </c>
      <c r="L88" s="72">
        <f t="shared" si="3"/>
        <v>185.53100000000001</v>
      </c>
      <c r="M88" s="72">
        <f t="shared" si="3"/>
        <v>285.18100000000004</v>
      </c>
      <c r="N88" s="72">
        <f t="shared" si="3"/>
        <v>91.669999999999987</v>
      </c>
      <c r="O88" s="72">
        <f t="shared" si="3"/>
        <v>5.8435000000000006</v>
      </c>
      <c r="P88" s="72">
        <f t="shared" si="3"/>
        <v>0</v>
      </c>
      <c r="Q88" s="72">
        <f t="shared" si="3"/>
        <v>0</v>
      </c>
      <c r="R88" s="67">
        <v>0.2</v>
      </c>
    </row>
    <row r="89" spans="1:18" ht="15.75" x14ac:dyDescent="0.25">
      <c r="A89" s="83"/>
      <c r="B89" s="84"/>
      <c r="C89" s="85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>
        <f>P83*100/60</f>
        <v>0</v>
      </c>
      <c r="Q89" s="86">
        <f>Q83*100/60</f>
        <v>0</v>
      </c>
    </row>
    <row r="90" spans="1:18" ht="15.75" x14ac:dyDescent="0.25">
      <c r="A90" s="129"/>
      <c r="B90" s="180" t="s">
        <v>20</v>
      </c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68"/>
      <c r="Q90" s="67"/>
      <c r="R90" s="39"/>
    </row>
    <row r="91" spans="1:18" s="41" customFormat="1" ht="36" x14ac:dyDescent="0.2">
      <c r="A91" s="43" t="s">
        <v>44</v>
      </c>
      <c r="B91" s="38" t="s">
        <v>43</v>
      </c>
      <c r="C91" s="1">
        <v>10</v>
      </c>
      <c r="D91" s="11">
        <v>2.63</v>
      </c>
      <c r="E91" s="11">
        <v>2.66</v>
      </c>
      <c r="F91" s="11">
        <v>0</v>
      </c>
      <c r="G91" s="11">
        <v>34.333333333333336</v>
      </c>
      <c r="H91" s="11">
        <v>3.3333333333333335E-3</v>
      </c>
      <c r="I91" s="11">
        <v>6.9999999999999993E-2</v>
      </c>
      <c r="J91" s="11">
        <v>21</v>
      </c>
      <c r="K91" s="11">
        <v>0.04</v>
      </c>
      <c r="L91" s="11">
        <v>100</v>
      </c>
      <c r="M91" s="11">
        <v>60</v>
      </c>
      <c r="N91" s="11">
        <v>5.5</v>
      </c>
      <c r="O91" s="11">
        <v>6.9999999999999993E-2</v>
      </c>
      <c r="Q91" s="42"/>
    </row>
    <row r="92" spans="1:18" ht="36" x14ac:dyDescent="0.25">
      <c r="A92" s="44" t="s">
        <v>177</v>
      </c>
      <c r="B92" s="38" t="s">
        <v>178</v>
      </c>
      <c r="C92" s="2" t="s">
        <v>96</v>
      </c>
      <c r="D92" s="11">
        <v>7.2838000000000003</v>
      </c>
      <c r="E92" s="11">
        <v>11.94</v>
      </c>
      <c r="F92" s="11">
        <v>8.36</v>
      </c>
      <c r="G92" s="11">
        <v>123.99</v>
      </c>
      <c r="H92" s="11">
        <v>4.7500000000000001E-2</v>
      </c>
      <c r="I92" s="11">
        <v>0.2762</v>
      </c>
      <c r="J92" s="11">
        <v>29.62</v>
      </c>
      <c r="K92" s="11">
        <v>0.42049999999999998</v>
      </c>
      <c r="L92" s="11">
        <v>20.725999999999999</v>
      </c>
      <c r="M92" s="11">
        <v>80.201999999999998</v>
      </c>
      <c r="N92" s="11">
        <v>15.521000000000001</v>
      </c>
      <c r="O92" s="11">
        <v>0.6402000000000001</v>
      </c>
      <c r="P92" s="68"/>
      <c r="Q92" s="67"/>
      <c r="R92" s="39"/>
    </row>
    <row r="93" spans="1:18" s="41" customFormat="1" ht="36" x14ac:dyDescent="0.25">
      <c r="A93" s="44" t="s">
        <v>40</v>
      </c>
      <c r="B93" s="38" t="s">
        <v>141</v>
      </c>
      <c r="C93" s="2">
        <v>200</v>
      </c>
      <c r="D93" s="11">
        <v>7.3560000000000008</v>
      </c>
      <c r="E93" s="11">
        <v>6.0200000000000005</v>
      </c>
      <c r="F93" s="11">
        <v>35.260000000000005</v>
      </c>
      <c r="G93" s="11">
        <v>224.60000000000002</v>
      </c>
      <c r="H93" s="11">
        <v>7.3999999999999996E-2</v>
      </c>
      <c r="I93" s="11">
        <v>0</v>
      </c>
      <c r="J93" s="11">
        <v>0</v>
      </c>
      <c r="K93" s="11">
        <v>1.292</v>
      </c>
      <c r="L93" s="11">
        <v>6.48</v>
      </c>
      <c r="M93" s="11">
        <v>49.56</v>
      </c>
      <c r="N93" s="11">
        <v>28.160000000000004</v>
      </c>
      <c r="O93" s="11">
        <v>1.4740000000000002</v>
      </c>
      <c r="Q93" s="42"/>
    </row>
    <row r="94" spans="1:18" x14ac:dyDescent="0.25">
      <c r="A94" s="139" t="s">
        <v>53</v>
      </c>
      <c r="B94" s="171" t="s">
        <v>179</v>
      </c>
      <c r="C94" s="172">
        <v>200</v>
      </c>
      <c r="D94" s="173">
        <v>0.34</v>
      </c>
      <c r="E94" s="173">
        <v>0.17</v>
      </c>
      <c r="F94" s="173">
        <v>21.46</v>
      </c>
      <c r="G94" s="173">
        <v>103.5</v>
      </c>
      <c r="H94" s="173">
        <v>2.4E-2</v>
      </c>
      <c r="I94" s="173">
        <v>3.1720000000000002</v>
      </c>
      <c r="J94" s="173">
        <v>0</v>
      </c>
      <c r="K94" s="173">
        <v>0.13</v>
      </c>
      <c r="L94" s="173">
        <v>16.668000000000003</v>
      </c>
      <c r="M94" s="173">
        <v>7.0500000000000007</v>
      </c>
      <c r="N94" s="173">
        <v>7.782</v>
      </c>
      <c r="O94" s="173">
        <v>0.88000000000000012</v>
      </c>
    </row>
    <row r="95" spans="1:18" ht="36" x14ac:dyDescent="0.25">
      <c r="A95" s="44" t="s">
        <v>33</v>
      </c>
      <c r="B95" s="38" t="s">
        <v>29</v>
      </c>
      <c r="C95" s="1">
        <v>40</v>
      </c>
      <c r="D95" s="11">
        <v>2.64</v>
      </c>
      <c r="E95" s="11">
        <v>0.48000000000000004</v>
      </c>
      <c r="F95" s="11">
        <v>15.840000000000003</v>
      </c>
      <c r="G95" s="11">
        <v>79.200000000000017</v>
      </c>
      <c r="H95" s="11">
        <v>6.8000000000000019E-2</v>
      </c>
      <c r="I95" s="11">
        <v>0</v>
      </c>
      <c r="J95" s="11">
        <v>0</v>
      </c>
      <c r="K95" s="11">
        <v>0.56000000000000005</v>
      </c>
      <c r="L95" s="11">
        <v>11.600000000000001</v>
      </c>
      <c r="M95" s="11">
        <v>60</v>
      </c>
      <c r="N95" s="11">
        <v>18.8</v>
      </c>
      <c r="O95" s="11">
        <v>1.56</v>
      </c>
      <c r="P95" s="68"/>
      <c r="Q95" s="67"/>
      <c r="R95" s="39"/>
    </row>
    <row r="96" spans="1:18" ht="15.75" x14ac:dyDescent="0.25">
      <c r="A96" s="63"/>
      <c r="B96" s="95" t="s">
        <v>15</v>
      </c>
      <c r="C96" s="4">
        <v>550</v>
      </c>
      <c r="D96" s="8">
        <v>18.25</v>
      </c>
      <c r="E96" s="8">
        <v>19.27</v>
      </c>
      <c r="F96" s="8">
        <v>80.42</v>
      </c>
      <c r="G96" s="8">
        <f t="shared" ref="G96:O96" si="4">SUM(G91:G95)</f>
        <v>565.62333333333333</v>
      </c>
      <c r="H96" s="8">
        <f t="shared" si="4"/>
        <v>0.21683333333333332</v>
      </c>
      <c r="I96" s="8">
        <f t="shared" si="4"/>
        <v>3.5182000000000002</v>
      </c>
      <c r="J96" s="8">
        <f t="shared" si="4"/>
        <v>50.620000000000005</v>
      </c>
      <c r="K96" s="8">
        <f t="shared" si="4"/>
        <v>2.4424999999999999</v>
      </c>
      <c r="L96" s="8">
        <f t="shared" si="4"/>
        <v>155.47399999999999</v>
      </c>
      <c r="M96" s="8">
        <f t="shared" si="4"/>
        <v>256.81200000000001</v>
      </c>
      <c r="N96" s="8">
        <f t="shared" si="4"/>
        <v>75.763000000000005</v>
      </c>
      <c r="O96" s="8">
        <f t="shared" si="4"/>
        <v>4.6242000000000001</v>
      </c>
      <c r="P96" s="72">
        <f>SUM(P91:P94)</f>
        <v>0</v>
      </c>
      <c r="Q96" s="72">
        <f>SUM(Q91:Q94)</f>
        <v>0</v>
      </c>
      <c r="R96" s="67">
        <v>0.2</v>
      </c>
    </row>
    <row r="97" spans="1:18" ht="15.75" x14ac:dyDescent="0.25">
      <c r="A97" s="71"/>
      <c r="B97" s="9"/>
      <c r="C97" s="10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39"/>
    </row>
    <row r="98" spans="1:18" ht="15.75" x14ac:dyDescent="0.25">
      <c r="A98" s="129"/>
      <c r="B98" s="180" t="s">
        <v>21</v>
      </c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72"/>
      <c r="Q98" s="72"/>
      <c r="R98" s="39"/>
    </row>
    <row r="99" spans="1:18" ht="36" x14ac:dyDescent="0.25">
      <c r="A99" s="44" t="s">
        <v>122</v>
      </c>
      <c r="B99" s="94" t="s">
        <v>152</v>
      </c>
      <c r="C99" s="6">
        <v>100</v>
      </c>
      <c r="D99" s="11">
        <v>1.749333333333333</v>
      </c>
      <c r="E99" s="11">
        <v>4.3319999999999999</v>
      </c>
      <c r="F99" s="11">
        <v>8.6213333333333324</v>
      </c>
      <c r="G99" s="11">
        <v>90.533333333333303</v>
      </c>
      <c r="H99" s="11">
        <v>2.9333333333333333E-2</v>
      </c>
      <c r="I99" s="11">
        <v>22.797333333333331</v>
      </c>
      <c r="J99" s="11">
        <v>0</v>
      </c>
      <c r="K99" s="11">
        <v>11.186666666666667</v>
      </c>
      <c r="L99" s="11">
        <v>33.294666666666664</v>
      </c>
      <c r="M99" s="11">
        <v>37.742666666666665</v>
      </c>
      <c r="N99" s="11">
        <v>20.121333333333336</v>
      </c>
      <c r="O99" s="11">
        <v>0.6213333333333334</v>
      </c>
      <c r="P99" s="72"/>
      <c r="Q99" s="72"/>
      <c r="R99" s="39"/>
    </row>
    <row r="100" spans="1:18" ht="36.75" x14ac:dyDescent="0.25">
      <c r="A100" s="43" t="s">
        <v>119</v>
      </c>
      <c r="B100" s="38" t="s">
        <v>170</v>
      </c>
      <c r="C100" s="3" t="s">
        <v>120</v>
      </c>
      <c r="D100" s="11">
        <v>16.798500000000001</v>
      </c>
      <c r="E100" s="11">
        <v>17.204000000000001</v>
      </c>
      <c r="F100" s="11">
        <v>53.364499999999992</v>
      </c>
      <c r="G100" s="11">
        <v>416.65</v>
      </c>
      <c r="H100" s="11">
        <v>0.12000000000000001</v>
      </c>
      <c r="I100" s="11">
        <v>0.93600000000000005</v>
      </c>
      <c r="J100" s="11">
        <v>58.260000000000005</v>
      </c>
      <c r="K100" s="11">
        <v>2.8109999999999999</v>
      </c>
      <c r="L100" s="11">
        <v>83.855999999999995</v>
      </c>
      <c r="M100" s="11">
        <v>163.89600000000002</v>
      </c>
      <c r="N100" s="11">
        <v>44.174999999999997</v>
      </c>
      <c r="O100" s="11">
        <v>1.7850000000000001</v>
      </c>
      <c r="P100" s="11">
        <f>'Меню младшие 1-4 кл'!P102+'Меню младшие 1-4 кл'!P103</f>
        <v>0</v>
      </c>
      <c r="Q100" s="11">
        <f>'Меню младшие 1-4 кл'!Q102+'Меню младшие 1-4 кл'!Q103</f>
        <v>0</v>
      </c>
    </row>
    <row r="101" spans="1:18" ht="36" x14ac:dyDescent="0.25">
      <c r="A101" s="44" t="s">
        <v>41</v>
      </c>
      <c r="B101" s="38" t="s">
        <v>31</v>
      </c>
      <c r="C101" s="1" t="s">
        <v>51</v>
      </c>
      <c r="D101" s="11">
        <v>0.112</v>
      </c>
      <c r="E101" s="11">
        <v>1.8000000000000002E-2</v>
      </c>
      <c r="F101" s="11">
        <v>10.149999999999999</v>
      </c>
      <c r="G101" s="11">
        <v>41.32</v>
      </c>
      <c r="H101" s="11">
        <v>-8.000000000000008E-4</v>
      </c>
      <c r="I101" s="11">
        <v>2.0299999999999994</v>
      </c>
      <c r="J101" s="11">
        <v>0</v>
      </c>
      <c r="K101" s="11">
        <v>5.9999999999999984E-3</v>
      </c>
      <c r="L101" s="11">
        <v>13.249999999999998</v>
      </c>
      <c r="M101" s="11">
        <v>3.9600000000000004</v>
      </c>
      <c r="N101" s="11">
        <v>2.1599999999999997</v>
      </c>
      <c r="O101" s="11">
        <v>0.33299999999999996</v>
      </c>
    </row>
    <row r="102" spans="1:18" ht="36" x14ac:dyDescent="0.25">
      <c r="A102" s="44" t="s">
        <v>33</v>
      </c>
      <c r="B102" s="38" t="s">
        <v>29</v>
      </c>
      <c r="C102" s="1">
        <v>50</v>
      </c>
      <c r="D102" s="11">
        <v>3.3000000000000003</v>
      </c>
      <c r="E102" s="11">
        <v>0.60000000000000009</v>
      </c>
      <c r="F102" s="11">
        <v>19.800000000000004</v>
      </c>
      <c r="G102" s="11">
        <v>99.000000000000028</v>
      </c>
      <c r="H102" s="11">
        <v>8.500000000000002E-2</v>
      </c>
      <c r="I102" s="11">
        <v>0</v>
      </c>
      <c r="J102" s="11">
        <v>0</v>
      </c>
      <c r="K102" s="11">
        <v>0.70000000000000007</v>
      </c>
      <c r="L102" s="11">
        <v>14.500000000000002</v>
      </c>
      <c r="M102" s="11">
        <v>75</v>
      </c>
      <c r="N102" s="11">
        <v>23.5</v>
      </c>
      <c r="O102" s="11">
        <v>1.9500000000000002</v>
      </c>
      <c r="P102" s="68"/>
      <c r="Q102" s="67"/>
      <c r="R102" s="39"/>
    </row>
    <row r="103" spans="1:18" ht="15.75" x14ac:dyDescent="0.25">
      <c r="A103" s="71"/>
      <c r="B103" s="100" t="s">
        <v>15</v>
      </c>
      <c r="C103" s="10">
        <v>593</v>
      </c>
      <c r="D103" s="72">
        <f>SUM(D99:D102)</f>
        <v>21.959833333333332</v>
      </c>
      <c r="E103" s="72">
        <f t="shared" ref="E103:Q103" si="5">SUM(E99:E102)</f>
        <v>22.154000000000003</v>
      </c>
      <c r="F103" s="72">
        <f t="shared" si="5"/>
        <v>91.935833333333335</v>
      </c>
      <c r="G103" s="72">
        <f t="shared" si="5"/>
        <v>647.50333333333333</v>
      </c>
      <c r="H103" s="72">
        <f t="shared" si="5"/>
        <v>0.23353333333333337</v>
      </c>
      <c r="I103" s="72">
        <f t="shared" si="5"/>
        <v>25.763333333333328</v>
      </c>
      <c r="J103" s="72">
        <f t="shared" si="5"/>
        <v>58.260000000000005</v>
      </c>
      <c r="K103" s="72">
        <f t="shared" si="5"/>
        <v>14.703666666666667</v>
      </c>
      <c r="L103" s="72">
        <f t="shared" si="5"/>
        <v>144.90066666666667</v>
      </c>
      <c r="M103" s="72">
        <f t="shared" si="5"/>
        <v>280.59866666666665</v>
      </c>
      <c r="N103" s="72">
        <f t="shared" si="5"/>
        <v>89.956333333333333</v>
      </c>
      <c r="O103" s="72">
        <f t="shared" si="5"/>
        <v>4.6893333333333338</v>
      </c>
      <c r="P103" s="72">
        <f t="shared" si="5"/>
        <v>0</v>
      </c>
      <c r="Q103" s="72">
        <f t="shared" si="5"/>
        <v>0</v>
      </c>
      <c r="R103" s="67">
        <v>0.25</v>
      </c>
    </row>
    <row r="104" spans="1:18" ht="15.75" x14ac:dyDescent="0.25">
      <c r="A104" s="71"/>
      <c r="B104" s="95" t="s">
        <v>97</v>
      </c>
      <c r="C104" s="10">
        <f t="shared" ref="C104:O104" si="6">C60+C68+C77+C88+C103+C96</f>
        <v>3469</v>
      </c>
      <c r="D104" s="101">
        <f t="shared" si="6"/>
        <v>120.36983333333333</v>
      </c>
      <c r="E104" s="101">
        <f t="shared" si="6"/>
        <v>124.24499999999999</v>
      </c>
      <c r="F104" s="101">
        <f t="shared" si="6"/>
        <v>516.29683333333332</v>
      </c>
      <c r="G104" s="101">
        <f t="shared" si="6"/>
        <v>3646.6300000000006</v>
      </c>
      <c r="H104" s="101">
        <f t="shared" si="6"/>
        <v>1.6491000000000002</v>
      </c>
      <c r="I104" s="101">
        <f t="shared" si="6"/>
        <v>78.415033333333326</v>
      </c>
      <c r="J104" s="101">
        <f t="shared" si="6"/>
        <v>309.92</v>
      </c>
      <c r="K104" s="101">
        <f t="shared" si="6"/>
        <v>31.872166666666669</v>
      </c>
      <c r="L104" s="101">
        <f t="shared" si="6"/>
        <v>1084.8551666666667</v>
      </c>
      <c r="M104" s="101">
        <f t="shared" si="6"/>
        <v>1949.2374166666668</v>
      </c>
      <c r="N104" s="101">
        <f t="shared" si="6"/>
        <v>641.93333333333328</v>
      </c>
      <c r="O104" s="101">
        <f t="shared" si="6"/>
        <v>36.112033333333329</v>
      </c>
      <c r="P104" s="10" t="e">
        <f>P60+P68+P77+P88+#REF!+P96</f>
        <v>#REF!</v>
      </c>
      <c r="Q104" s="10" t="e">
        <f>Q60+Q68+Q77+Q88+#REF!+Q96</f>
        <v>#REF!</v>
      </c>
      <c r="R104" s="39"/>
    </row>
    <row r="105" spans="1:18" ht="15.75" x14ac:dyDescent="0.25">
      <c r="A105" s="83"/>
      <c r="B105" s="84"/>
      <c r="C105" s="85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68"/>
      <c r="Q105" s="67"/>
      <c r="R105" s="39"/>
    </row>
    <row r="106" spans="1:18" ht="15.75" x14ac:dyDescent="0.25">
      <c r="A106" s="83"/>
      <c r="B106" s="84"/>
      <c r="C106" s="85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68"/>
      <c r="Q106" s="67"/>
      <c r="R106" s="39"/>
    </row>
    <row r="107" spans="1:18" ht="15.75" x14ac:dyDescent="0.25">
      <c r="A107" s="83"/>
      <c r="B107" s="84"/>
      <c r="C107" s="85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68"/>
      <c r="Q107" s="67"/>
      <c r="R107" s="39"/>
    </row>
    <row r="108" spans="1:18" ht="15.75" x14ac:dyDescent="0.25">
      <c r="A108" s="83"/>
      <c r="B108" s="84"/>
      <c r="C108" s="85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68"/>
      <c r="Q108" s="67"/>
      <c r="R108" s="39"/>
    </row>
    <row r="109" spans="1:18" ht="15.75" x14ac:dyDescent="0.25">
      <c r="A109" s="83"/>
      <c r="B109" s="84"/>
      <c r="C109" s="85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68"/>
      <c r="Q109" s="67"/>
      <c r="R109" s="39"/>
    </row>
    <row r="110" spans="1:18" ht="75" customHeight="1" x14ac:dyDescent="0.25">
      <c r="A110" s="83"/>
      <c r="B110" s="84"/>
      <c r="C110" s="85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39"/>
    </row>
    <row r="111" spans="1:18" ht="25.5" x14ac:dyDescent="0.25">
      <c r="A111" s="63" t="s">
        <v>24</v>
      </c>
      <c r="B111" s="64" t="s">
        <v>0</v>
      </c>
      <c r="C111" s="64" t="s">
        <v>26</v>
      </c>
      <c r="D111" s="65" t="s">
        <v>1</v>
      </c>
      <c r="E111" s="65" t="s">
        <v>2</v>
      </c>
      <c r="F111" s="65" t="s">
        <v>3</v>
      </c>
      <c r="G111" s="65" t="s">
        <v>4</v>
      </c>
      <c r="H111" s="65" t="s">
        <v>5</v>
      </c>
      <c r="I111" s="65" t="s">
        <v>6</v>
      </c>
      <c r="J111" s="65" t="s">
        <v>7</v>
      </c>
      <c r="K111" s="65" t="s">
        <v>8</v>
      </c>
      <c r="L111" s="65" t="s">
        <v>9</v>
      </c>
      <c r="M111" s="65" t="s">
        <v>10</v>
      </c>
      <c r="N111" s="65" t="s">
        <v>11</v>
      </c>
      <c r="O111" s="65" t="s">
        <v>12</v>
      </c>
      <c r="R111" s="39"/>
    </row>
    <row r="112" spans="1:18" ht="15.75" x14ac:dyDescent="0.25">
      <c r="A112" s="99"/>
      <c r="B112" s="185" t="s">
        <v>13</v>
      </c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R112" s="39"/>
    </row>
    <row r="113" spans="1:18" ht="15.75" x14ac:dyDescent="0.25">
      <c r="A113" s="133"/>
      <c r="B113" s="185" t="s">
        <v>14</v>
      </c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Q113" s="67"/>
      <c r="R113" s="39"/>
    </row>
    <row r="114" spans="1:18" ht="28.5" x14ac:dyDescent="0.25">
      <c r="A114" s="139" t="s">
        <v>53</v>
      </c>
      <c r="B114" s="38" t="s">
        <v>156</v>
      </c>
      <c r="C114" s="2" t="s">
        <v>172</v>
      </c>
      <c r="D114" s="11">
        <v>17.904</v>
      </c>
      <c r="E114" s="11">
        <v>21.213999999999999</v>
      </c>
      <c r="F114" s="11">
        <v>47.963999999999999</v>
      </c>
      <c r="G114" s="11">
        <v>442.6</v>
      </c>
      <c r="H114" s="11">
        <v>0.1472</v>
      </c>
      <c r="I114" s="11">
        <v>1.212</v>
      </c>
      <c r="J114" s="11">
        <v>62.47999999999999</v>
      </c>
      <c r="K114" s="11">
        <v>1.8340000000000001</v>
      </c>
      <c r="L114" s="11">
        <v>239.95800000000003</v>
      </c>
      <c r="M114" s="11">
        <v>305.68799999999999</v>
      </c>
      <c r="N114" s="11">
        <v>54.79</v>
      </c>
      <c r="O114" s="11">
        <v>1.2830000000000001</v>
      </c>
      <c r="P114" s="11" t="e">
        <f>'Меню младшие 1-4 кл'!#REF!/0.9</f>
        <v>#REF!</v>
      </c>
      <c r="Q114" s="11" t="e">
        <f>'Меню младшие 1-4 кл'!#REF!/0.9</f>
        <v>#REF!</v>
      </c>
    </row>
    <row r="115" spans="1:18" ht="36" x14ac:dyDescent="0.25">
      <c r="A115" s="44" t="s">
        <v>36</v>
      </c>
      <c r="B115" s="38" t="s">
        <v>110</v>
      </c>
      <c r="C115" s="2" t="s">
        <v>51</v>
      </c>
      <c r="D115" s="11">
        <v>0.23499999999999999</v>
      </c>
      <c r="E115" s="11">
        <v>0.09</v>
      </c>
      <c r="F115" s="11">
        <v>12.424999999999999</v>
      </c>
      <c r="G115" s="11">
        <v>54.2</v>
      </c>
      <c r="H115" s="11">
        <v>3.5000000000000001E-3</v>
      </c>
      <c r="I115" s="11">
        <v>50.029999999999994</v>
      </c>
      <c r="J115" s="11">
        <v>0</v>
      </c>
      <c r="K115" s="11">
        <v>0.19</v>
      </c>
      <c r="L115" s="11">
        <v>13.95</v>
      </c>
      <c r="M115" s="11">
        <v>3.65</v>
      </c>
      <c r="N115" s="11">
        <v>2.25</v>
      </c>
      <c r="O115" s="11">
        <v>0.41500000000000004</v>
      </c>
      <c r="Q115" s="67"/>
    </row>
    <row r="116" spans="1:18" ht="36" x14ac:dyDescent="0.25">
      <c r="A116" s="44" t="s">
        <v>34</v>
      </c>
      <c r="B116" s="38" t="s">
        <v>28</v>
      </c>
      <c r="C116" s="1">
        <v>30</v>
      </c>
      <c r="D116" s="11">
        <v>2.2799999999999998</v>
      </c>
      <c r="E116" s="11">
        <v>0.24</v>
      </c>
      <c r="F116" s="11">
        <v>14.76</v>
      </c>
      <c r="G116" s="11">
        <v>70.5</v>
      </c>
      <c r="H116" s="11">
        <v>3.3000000000000002E-2</v>
      </c>
      <c r="I116" s="11">
        <v>0</v>
      </c>
      <c r="J116" s="11">
        <v>0</v>
      </c>
      <c r="K116" s="11">
        <v>0.33</v>
      </c>
      <c r="L116" s="11">
        <v>6</v>
      </c>
      <c r="M116" s="11">
        <v>19.5</v>
      </c>
      <c r="N116" s="11">
        <v>4.2</v>
      </c>
      <c r="O116" s="11">
        <v>0.33</v>
      </c>
    </row>
    <row r="117" spans="1:18" ht="35.25" customHeight="1" x14ac:dyDescent="0.25">
      <c r="A117" s="44" t="s">
        <v>33</v>
      </c>
      <c r="B117" s="38" t="s">
        <v>29</v>
      </c>
      <c r="C117" s="1">
        <v>40</v>
      </c>
      <c r="D117" s="11">
        <v>2.64</v>
      </c>
      <c r="E117" s="11">
        <v>0.48000000000000004</v>
      </c>
      <c r="F117" s="11">
        <v>15.840000000000003</v>
      </c>
      <c r="G117" s="11">
        <v>79.200000000000017</v>
      </c>
      <c r="H117" s="11">
        <v>6.8000000000000019E-2</v>
      </c>
      <c r="I117" s="11">
        <v>0</v>
      </c>
      <c r="J117" s="11">
        <v>0</v>
      </c>
      <c r="K117" s="11">
        <v>0.56000000000000005</v>
      </c>
      <c r="L117" s="11">
        <v>11.600000000000001</v>
      </c>
      <c r="M117" s="11">
        <v>60</v>
      </c>
      <c r="N117" s="11">
        <v>18.8</v>
      </c>
      <c r="O117" s="11">
        <v>1.56</v>
      </c>
    </row>
    <row r="118" spans="1:18" ht="15.75" x14ac:dyDescent="0.25">
      <c r="A118" s="63"/>
      <c r="B118" s="95" t="s">
        <v>15</v>
      </c>
      <c r="C118" s="4">
        <v>553</v>
      </c>
      <c r="D118" s="8">
        <f>SUM(D114:D117)</f>
        <v>23.059000000000001</v>
      </c>
      <c r="E118" s="8">
        <f t="shared" ref="E118:O118" si="7">SUM(E114:E117)</f>
        <v>22.023999999999997</v>
      </c>
      <c r="F118" s="8">
        <f t="shared" si="7"/>
        <v>90.989000000000004</v>
      </c>
      <c r="G118" s="8">
        <f t="shared" si="7"/>
        <v>646.5</v>
      </c>
      <c r="H118" s="8">
        <f t="shared" si="7"/>
        <v>0.25170000000000003</v>
      </c>
      <c r="I118" s="8">
        <f t="shared" si="7"/>
        <v>51.241999999999997</v>
      </c>
      <c r="J118" s="8">
        <f t="shared" si="7"/>
        <v>62.47999999999999</v>
      </c>
      <c r="K118" s="8">
        <f t="shared" si="7"/>
        <v>2.9140000000000001</v>
      </c>
      <c r="L118" s="8">
        <f t="shared" si="7"/>
        <v>271.50800000000004</v>
      </c>
      <c r="M118" s="8">
        <f t="shared" si="7"/>
        <v>388.83799999999997</v>
      </c>
      <c r="N118" s="8">
        <f t="shared" si="7"/>
        <v>80.040000000000006</v>
      </c>
      <c r="O118" s="8">
        <f t="shared" si="7"/>
        <v>3.5880000000000001</v>
      </c>
      <c r="P118" s="8" t="e">
        <f>SUM(P114:P117)</f>
        <v>#REF!</v>
      </c>
      <c r="Q118" s="8" t="e">
        <f>SUM(Q114:Q117)</f>
        <v>#REF!</v>
      </c>
      <c r="R118" s="67">
        <v>0.25</v>
      </c>
    </row>
    <row r="119" spans="1:18" ht="15.75" x14ac:dyDescent="0.25">
      <c r="A119" s="103"/>
      <c r="B119" s="104"/>
      <c r="C119" s="105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Q119" s="67"/>
      <c r="R119" s="39"/>
    </row>
    <row r="120" spans="1:18" ht="15.75" x14ac:dyDescent="0.25">
      <c r="A120" s="133"/>
      <c r="B120" s="185" t="s">
        <v>55</v>
      </c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Q120" s="67"/>
      <c r="R120" s="39"/>
    </row>
    <row r="121" spans="1:18" ht="33.75" x14ac:dyDescent="0.25">
      <c r="A121" s="141" t="s">
        <v>32</v>
      </c>
      <c r="B121" s="142" t="s">
        <v>30</v>
      </c>
      <c r="C121" s="143">
        <v>100</v>
      </c>
      <c r="D121" s="143">
        <v>0.4</v>
      </c>
      <c r="E121" s="144">
        <v>0.4</v>
      </c>
      <c r="F121" s="144">
        <v>9.8000000000000007</v>
      </c>
      <c r="G121" s="143">
        <v>47</v>
      </c>
      <c r="H121" s="143">
        <v>0.03</v>
      </c>
      <c r="I121" s="143">
        <v>10</v>
      </c>
      <c r="J121" s="143"/>
      <c r="K121" s="143">
        <v>0.2</v>
      </c>
      <c r="L121" s="143">
        <v>16</v>
      </c>
      <c r="M121" s="143">
        <v>11</v>
      </c>
      <c r="N121" s="143">
        <v>9</v>
      </c>
      <c r="O121" s="143">
        <v>2.2000000000000002</v>
      </c>
      <c r="Q121" s="67"/>
      <c r="R121" s="39"/>
    </row>
    <row r="122" spans="1:18" ht="36" x14ac:dyDescent="0.25">
      <c r="A122" s="44" t="s">
        <v>90</v>
      </c>
      <c r="B122" s="38" t="s">
        <v>92</v>
      </c>
      <c r="C122" s="3" t="s">
        <v>54</v>
      </c>
      <c r="D122" s="11">
        <v>18.971666666666664</v>
      </c>
      <c r="E122" s="87">
        <v>23.12</v>
      </c>
      <c r="F122" s="87">
        <v>51.79</v>
      </c>
      <c r="G122" s="11">
        <v>509.8</v>
      </c>
      <c r="H122" s="11">
        <v>7.8333333333333324E-2</v>
      </c>
      <c r="I122" s="11">
        <v>2.31</v>
      </c>
      <c r="J122" s="11">
        <v>0</v>
      </c>
      <c r="K122" s="11">
        <v>5.25</v>
      </c>
      <c r="L122" s="11">
        <v>22.043333333333333</v>
      </c>
      <c r="M122" s="11">
        <v>285.6966666666666</v>
      </c>
      <c r="N122" s="11">
        <v>63.746666666666663</v>
      </c>
      <c r="O122" s="11">
        <v>4.1333333333333329</v>
      </c>
      <c r="Q122" s="67"/>
    </row>
    <row r="123" spans="1:18" s="41" customFormat="1" ht="36" x14ac:dyDescent="0.25">
      <c r="A123" s="44" t="s">
        <v>36</v>
      </c>
      <c r="B123" s="38" t="s">
        <v>27</v>
      </c>
      <c r="C123" s="2" t="s">
        <v>50</v>
      </c>
      <c r="D123" s="11">
        <v>7.0000000000000007E-2</v>
      </c>
      <c r="E123" s="11">
        <v>0.02</v>
      </c>
      <c r="F123" s="11">
        <v>10.01</v>
      </c>
      <c r="G123" s="11">
        <v>40</v>
      </c>
      <c r="H123" s="11">
        <v>0</v>
      </c>
      <c r="I123" s="11">
        <v>0.03</v>
      </c>
      <c r="J123" s="11">
        <v>0</v>
      </c>
      <c r="K123" s="11">
        <v>0</v>
      </c>
      <c r="L123" s="11">
        <v>10.95</v>
      </c>
      <c r="M123" s="11">
        <v>2.8</v>
      </c>
      <c r="N123" s="11">
        <v>1.4</v>
      </c>
      <c r="O123" s="11">
        <v>0.26500000000000001</v>
      </c>
      <c r="Q123" s="42"/>
    </row>
    <row r="124" spans="1:18" ht="36" x14ac:dyDescent="0.25">
      <c r="A124" s="44" t="s">
        <v>34</v>
      </c>
      <c r="B124" s="38" t="s">
        <v>28</v>
      </c>
      <c r="C124" s="2">
        <v>20</v>
      </c>
      <c r="D124" s="11">
        <v>1.52</v>
      </c>
      <c r="E124" s="11">
        <v>0.16000000000000003</v>
      </c>
      <c r="F124" s="11">
        <v>9.8400000000000016</v>
      </c>
      <c r="G124" s="11">
        <v>47.000000000000007</v>
      </c>
      <c r="H124" s="11">
        <v>2.2000000000000002E-2</v>
      </c>
      <c r="I124" s="11">
        <v>0</v>
      </c>
      <c r="J124" s="11">
        <v>0</v>
      </c>
      <c r="K124" s="11">
        <v>0.22</v>
      </c>
      <c r="L124" s="11">
        <v>4</v>
      </c>
      <c r="M124" s="11">
        <v>13</v>
      </c>
      <c r="N124" s="11">
        <v>2.8</v>
      </c>
      <c r="O124" s="11">
        <v>0.22</v>
      </c>
      <c r="Q124" s="67"/>
      <c r="R124" s="39"/>
    </row>
    <row r="125" spans="1:18" ht="36" x14ac:dyDescent="0.25">
      <c r="A125" s="44" t="s">
        <v>33</v>
      </c>
      <c r="B125" s="38" t="s">
        <v>29</v>
      </c>
      <c r="C125" s="1">
        <v>30</v>
      </c>
      <c r="D125" s="11">
        <v>1.98</v>
      </c>
      <c r="E125" s="11">
        <v>0.36</v>
      </c>
      <c r="F125" s="11">
        <v>11.88</v>
      </c>
      <c r="G125" s="11">
        <v>59.400000000000006</v>
      </c>
      <c r="H125" s="11">
        <v>5.1000000000000011E-2</v>
      </c>
      <c r="I125" s="11">
        <v>0</v>
      </c>
      <c r="J125" s="11">
        <v>0</v>
      </c>
      <c r="K125" s="11">
        <v>0.42</v>
      </c>
      <c r="L125" s="11">
        <v>8.7000000000000011</v>
      </c>
      <c r="M125" s="11">
        <v>45.000000000000007</v>
      </c>
      <c r="N125" s="11">
        <v>14.100000000000003</v>
      </c>
      <c r="O125" s="11">
        <v>1.1700000000000002</v>
      </c>
    </row>
    <row r="126" spans="1:18" ht="15.75" x14ac:dyDescent="0.25">
      <c r="A126" s="63"/>
      <c r="B126" s="95" t="s">
        <v>15</v>
      </c>
      <c r="C126" s="4">
        <v>600</v>
      </c>
      <c r="D126" s="8">
        <f>D121+D122+D123+D124+D125</f>
        <v>22.941666666666663</v>
      </c>
      <c r="E126" s="8">
        <f t="shared" ref="E126:O126" si="8">E121+E122+E123+E124+E125</f>
        <v>24.06</v>
      </c>
      <c r="F126" s="8">
        <f t="shared" si="8"/>
        <v>93.320000000000007</v>
      </c>
      <c r="G126" s="8">
        <f t="shared" si="8"/>
        <v>703.19999999999993</v>
      </c>
      <c r="H126" s="8">
        <f t="shared" si="8"/>
        <v>0.18133333333333335</v>
      </c>
      <c r="I126" s="8">
        <f t="shared" si="8"/>
        <v>12.34</v>
      </c>
      <c r="J126" s="8">
        <f t="shared" si="8"/>
        <v>0</v>
      </c>
      <c r="K126" s="8">
        <f t="shared" si="8"/>
        <v>6.09</v>
      </c>
      <c r="L126" s="8">
        <f t="shared" si="8"/>
        <v>61.693333333333342</v>
      </c>
      <c r="M126" s="8">
        <f t="shared" si="8"/>
        <v>357.49666666666661</v>
      </c>
      <c r="N126" s="8">
        <f t="shared" si="8"/>
        <v>91.046666666666681</v>
      </c>
      <c r="O126" s="8">
        <f t="shared" si="8"/>
        <v>7.9883333333333324</v>
      </c>
      <c r="P126" s="8">
        <f>P121+P122+P123+P124+P125</f>
        <v>0</v>
      </c>
      <c r="Q126" s="8">
        <f>Q121+Q122+Q123+Q124+Q125</f>
        <v>0</v>
      </c>
      <c r="R126" s="67">
        <v>0.25</v>
      </c>
    </row>
    <row r="127" spans="1:18" ht="15.75" x14ac:dyDescent="0.25">
      <c r="A127" s="103"/>
      <c r="B127" s="104"/>
      <c r="C127" s="105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7"/>
      <c r="Q127" s="67"/>
      <c r="R127" s="39"/>
    </row>
    <row r="128" spans="1:18" ht="15.75" x14ac:dyDescent="0.25">
      <c r="A128" s="133"/>
      <c r="B128" s="185" t="s">
        <v>17</v>
      </c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Q128" s="67"/>
      <c r="R128" s="39"/>
    </row>
    <row r="129" spans="1:18" ht="36.75" x14ac:dyDescent="0.25">
      <c r="A129" s="43" t="s">
        <v>74</v>
      </c>
      <c r="B129" s="34" t="s">
        <v>75</v>
      </c>
      <c r="C129" s="3" t="s">
        <v>23</v>
      </c>
      <c r="D129" s="11">
        <v>9.0500000000000007</v>
      </c>
      <c r="E129" s="87">
        <v>6.09</v>
      </c>
      <c r="F129" s="87">
        <v>3.8</v>
      </c>
      <c r="G129" s="11">
        <v>105</v>
      </c>
      <c r="H129" s="11">
        <v>0.05</v>
      </c>
      <c r="I129" s="87">
        <v>3.73</v>
      </c>
      <c r="J129" s="87">
        <v>5.82</v>
      </c>
      <c r="K129" s="87">
        <v>2.52</v>
      </c>
      <c r="L129" s="11">
        <v>69.069999999999993</v>
      </c>
      <c r="M129" s="11">
        <v>162.19</v>
      </c>
      <c r="N129" s="11">
        <v>48.53</v>
      </c>
      <c r="O129" s="11">
        <v>0.85</v>
      </c>
    </row>
    <row r="130" spans="1:18" ht="36" x14ac:dyDescent="0.25">
      <c r="A130" s="44" t="s">
        <v>39</v>
      </c>
      <c r="B130" s="38" t="s">
        <v>121</v>
      </c>
      <c r="C130" s="3" t="s">
        <v>87</v>
      </c>
      <c r="D130" s="11">
        <v>3.6774</v>
      </c>
      <c r="E130" s="87">
        <v>5.7617999999999991</v>
      </c>
      <c r="F130" s="87">
        <v>24.526799999999998</v>
      </c>
      <c r="G130" s="11">
        <v>164.7</v>
      </c>
      <c r="H130" s="11">
        <v>0.16739999999999999</v>
      </c>
      <c r="I130" s="11">
        <v>21.792599999999997</v>
      </c>
      <c r="J130" s="11">
        <v>0</v>
      </c>
      <c r="K130" s="11">
        <v>0.21779999999999999</v>
      </c>
      <c r="L130" s="11">
        <v>44.37</v>
      </c>
      <c r="M130" s="11">
        <v>103.91399999999999</v>
      </c>
      <c r="N130" s="11">
        <v>33.299999999999997</v>
      </c>
      <c r="O130" s="11">
        <v>1.2114</v>
      </c>
      <c r="P130" s="39">
        <v>1.2114000000000003</v>
      </c>
      <c r="Q130" s="67"/>
    </row>
    <row r="131" spans="1:18" ht="36.75" x14ac:dyDescent="0.25">
      <c r="A131" s="43" t="s">
        <v>134</v>
      </c>
      <c r="B131" s="38" t="s">
        <v>132</v>
      </c>
      <c r="C131" s="2">
        <v>200</v>
      </c>
      <c r="D131" s="11">
        <v>0.16000000000000003</v>
      </c>
      <c r="E131" s="11">
        <v>0.16000000000000003</v>
      </c>
      <c r="F131" s="11">
        <v>17.900000000000002</v>
      </c>
      <c r="G131" s="11">
        <v>74.600000000000009</v>
      </c>
      <c r="H131" s="11">
        <v>1.2E-2</v>
      </c>
      <c r="I131" s="11">
        <v>0.9</v>
      </c>
      <c r="J131" s="11">
        <v>0</v>
      </c>
      <c r="K131" s="11">
        <v>8.0000000000000016E-2</v>
      </c>
      <c r="L131" s="11">
        <v>13.88</v>
      </c>
      <c r="M131" s="11">
        <v>4.4000000000000004</v>
      </c>
      <c r="N131" s="11">
        <v>5.1400000000000006</v>
      </c>
      <c r="O131" s="11">
        <v>0.92199999999999993</v>
      </c>
    </row>
    <row r="132" spans="1:18" ht="36.75" x14ac:dyDescent="0.25">
      <c r="A132" s="43" t="s">
        <v>34</v>
      </c>
      <c r="B132" s="38" t="s">
        <v>28</v>
      </c>
      <c r="C132" s="2">
        <v>30</v>
      </c>
      <c r="D132" s="11">
        <v>2.2799999999999998</v>
      </c>
      <c r="E132" s="11">
        <v>0.24</v>
      </c>
      <c r="F132" s="11">
        <v>14.76</v>
      </c>
      <c r="G132" s="11">
        <v>70.5</v>
      </c>
      <c r="H132" s="11">
        <v>3.3000000000000002E-2</v>
      </c>
      <c r="I132" s="11">
        <v>0</v>
      </c>
      <c r="J132" s="11">
        <v>0</v>
      </c>
      <c r="K132" s="11">
        <v>0.33</v>
      </c>
      <c r="L132" s="11">
        <v>6</v>
      </c>
      <c r="M132" s="11">
        <v>19.5</v>
      </c>
      <c r="N132" s="11">
        <v>4.2</v>
      </c>
      <c r="O132" s="11">
        <v>0.33</v>
      </c>
    </row>
    <row r="133" spans="1:18" s="41" customFormat="1" ht="39" customHeight="1" x14ac:dyDescent="0.25">
      <c r="A133" s="44" t="s">
        <v>33</v>
      </c>
      <c r="B133" s="38" t="s">
        <v>29</v>
      </c>
      <c r="C133" s="1">
        <v>40</v>
      </c>
      <c r="D133" s="11">
        <v>2.64</v>
      </c>
      <c r="E133" s="11">
        <v>0.48000000000000009</v>
      </c>
      <c r="F133" s="11">
        <v>15.840000000000003</v>
      </c>
      <c r="G133" s="11">
        <v>79.200000000000031</v>
      </c>
      <c r="H133" s="11">
        <v>6.8000000000000019E-2</v>
      </c>
      <c r="I133" s="11">
        <v>0</v>
      </c>
      <c r="J133" s="11">
        <v>0</v>
      </c>
      <c r="K133" s="11">
        <v>0.56000000000000005</v>
      </c>
      <c r="L133" s="11">
        <v>11.600000000000001</v>
      </c>
      <c r="M133" s="11">
        <v>60.000000000000014</v>
      </c>
      <c r="N133" s="11">
        <v>18.800000000000008</v>
      </c>
      <c r="O133" s="11">
        <v>1.5600000000000005</v>
      </c>
      <c r="Q133" s="42"/>
    </row>
    <row r="134" spans="1:18" ht="15.75" x14ac:dyDescent="0.25">
      <c r="A134" s="63"/>
      <c r="B134" s="95" t="s">
        <v>15</v>
      </c>
      <c r="C134" s="145" t="s">
        <v>171</v>
      </c>
      <c r="D134" s="8">
        <f>D129+D130+D131+D132+D133</f>
        <v>17.807400000000001</v>
      </c>
      <c r="E134" s="8">
        <f>E129+E130+E130+E131+E132+E133</f>
        <v>18.493599999999997</v>
      </c>
      <c r="F134" s="8">
        <f>F129+F130+F131+F132+F133</f>
        <v>76.826799999999992</v>
      </c>
      <c r="G134" s="8">
        <f>G129+G130+G131+G132+G132+G133</f>
        <v>564.5</v>
      </c>
      <c r="H134" s="8">
        <f t="shared" ref="H134:O134" si="9">H129+H130+H131+H132+H133</f>
        <v>0.33039999999999997</v>
      </c>
      <c r="I134" s="8">
        <f t="shared" si="9"/>
        <v>26.422599999999996</v>
      </c>
      <c r="J134" s="8">
        <f t="shared" si="9"/>
        <v>5.82</v>
      </c>
      <c r="K134" s="8">
        <f t="shared" si="9"/>
        <v>3.7078000000000002</v>
      </c>
      <c r="L134" s="8">
        <f t="shared" si="9"/>
        <v>144.91999999999999</v>
      </c>
      <c r="M134" s="8">
        <f t="shared" si="9"/>
        <v>350.00399999999996</v>
      </c>
      <c r="N134" s="8">
        <f t="shared" si="9"/>
        <v>109.97000000000001</v>
      </c>
      <c r="O134" s="8">
        <f t="shared" si="9"/>
        <v>4.8734000000000002</v>
      </c>
      <c r="P134" s="8">
        <f>P129+P130+P131+P132+P133</f>
        <v>1.2114000000000003</v>
      </c>
      <c r="Q134" s="8">
        <f>Q129+Q130+Q131+Q132+Q133</f>
        <v>0</v>
      </c>
      <c r="R134" s="67">
        <v>0.25</v>
      </c>
    </row>
    <row r="135" spans="1:18" ht="15.75" x14ac:dyDescent="0.25">
      <c r="A135" s="89"/>
      <c r="B135" s="90"/>
      <c r="C135" s="156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68"/>
      <c r="Q135" s="67"/>
      <c r="R135" s="67"/>
    </row>
    <row r="136" spans="1:18" ht="15.75" x14ac:dyDescent="0.25">
      <c r="A136" s="89"/>
      <c r="B136" s="90"/>
      <c r="C136" s="156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68"/>
      <c r="Q136" s="67"/>
      <c r="R136" s="67"/>
    </row>
    <row r="137" spans="1:18" ht="15.75" x14ac:dyDescent="0.25">
      <c r="A137" s="89"/>
      <c r="B137" s="90"/>
      <c r="C137" s="156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68"/>
      <c r="Q137" s="67"/>
      <c r="R137" s="67"/>
    </row>
    <row r="138" spans="1:18" ht="15.75" x14ac:dyDescent="0.25">
      <c r="A138" s="89"/>
      <c r="B138" s="90"/>
      <c r="C138" s="156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68"/>
      <c r="Q138" s="67"/>
      <c r="R138" s="67"/>
    </row>
    <row r="139" spans="1:18" ht="15.75" x14ac:dyDescent="0.25">
      <c r="A139" s="89"/>
      <c r="B139" s="90"/>
      <c r="C139" s="156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68"/>
      <c r="Q139" s="67"/>
      <c r="R139" s="67"/>
    </row>
    <row r="140" spans="1:18" ht="15.75" x14ac:dyDescent="0.25">
      <c r="A140" s="89"/>
      <c r="B140" s="90"/>
      <c r="C140" s="156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68"/>
      <c r="Q140" s="67"/>
      <c r="R140" s="67"/>
    </row>
    <row r="141" spans="1:18" ht="15.75" x14ac:dyDescent="0.25">
      <c r="A141" s="89"/>
      <c r="B141" s="90"/>
      <c r="C141" s="156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68"/>
      <c r="Q141" s="67"/>
      <c r="R141" s="67"/>
    </row>
    <row r="142" spans="1:18" ht="96.75" customHeight="1" x14ac:dyDescent="0.25">
      <c r="A142" s="89"/>
      <c r="B142" s="90"/>
      <c r="C142" s="114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68"/>
      <c r="Q142" s="67"/>
      <c r="R142" s="39"/>
    </row>
    <row r="143" spans="1:18" ht="15.75" x14ac:dyDescent="0.25">
      <c r="A143" s="133"/>
      <c r="B143" s="185" t="s">
        <v>19</v>
      </c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R143" s="39"/>
    </row>
    <row r="144" spans="1:18" ht="28.5" x14ac:dyDescent="0.25">
      <c r="A144" s="44" t="s">
        <v>53</v>
      </c>
      <c r="B144" s="38" t="s">
        <v>115</v>
      </c>
      <c r="C144" s="3" t="s">
        <v>96</v>
      </c>
      <c r="D144" s="11">
        <v>3.17</v>
      </c>
      <c r="E144" s="11">
        <v>5.19</v>
      </c>
      <c r="F144" s="11">
        <v>9.8483000000000001</v>
      </c>
      <c r="G144" s="11">
        <v>118.01</v>
      </c>
      <c r="H144" s="11">
        <v>6.5349999999999991E-2</v>
      </c>
      <c r="I144" s="11">
        <v>0.27619999999999995</v>
      </c>
      <c r="J144" s="11">
        <v>29.619999999999997</v>
      </c>
      <c r="K144" s="11">
        <v>0.45514999999999994</v>
      </c>
      <c r="L144" s="11">
        <v>61.677</v>
      </c>
      <c r="M144" s="11">
        <v>92.8035</v>
      </c>
      <c r="N144" s="11">
        <v>26.558</v>
      </c>
      <c r="O144" s="11">
        <v>1.0443</v>
      </c>
      <c r="Q144" s="67"/>
    </row>
    <row r="145" spans="1:18" ht="36" x14ac:dyDescent="0.25">
      <c r="A145" s="44" t="s">
        <v>40</v>
      </c>
      <c r="B145" s="38" t="s">
        <v>141</v>
      </c>
      <c r="C145" s="2">
        <v>200</v>
      </c>
      <c r="D145" s="11">
        <v>7.3560000000000008</v>
      </c>
      <c r="E145" s="11">
        <v>6.0200000000000005</v>
      </c>
      <c r="F145" s="11">
        <v>35.260000000000005</v>
      </c>
      <c r="G145" s="11">
        <v>224.60000000000002</v>
      </c>
      <c r="H145" s="11">
        <v>7.3999999999999996E-2</v>
      </c>
      <c r="I145" s="11">
        <v>0</v>
      </c>
      <c r="J145" s="11">
        <v>0</v>
      </c>
      <c r="K145" s="11">
        <v>1.292</v>
      </c>
      <c r="L145" s="11">
        <v>6.48</v>
      </c>
      <c r="M145" s="11">
        <v>49.56</v>
      </c>
      <c r="N145" s="11">
        <v>28.160000000000004</v>
      </c>
      <c r="O145" s="11">
        <v>1.4740000000000002</v>
      </c>
      <c r="Q145" s="67"/>
      <c r="R145" s="39"/>
    </row>
    <row r="146" spans="1:18" s="41" customFormat="1" ht="36" x14ac:dyDescent="0.25">
      <c r="A146" s="44" t="s">
        <v>36</v>
      </c>
      <c r="B146" s="38" t="s">
        <v>110</v>
      </c>
      <c r="C146" s="2" t="s">
        <v>51</v>
      </c>
      <c r="D146" s="11">
        <v>0.23499999999999999</v>
      </c>
      <c r="E146" s="11">
        <v>0.09</v>
      </c>
      <c r="F146" s="11">
        <v>12.424999999999999</v>
      </c>
      <c r="G146" s="11">
        <v>54.2</v>
      </c>
      <c r="H146" s="11">
        <v>3.5000000000000001E-3</v>
      </c>
      <c r="I146" s="11">
        <v>50.029999999999994</v>
      </c>
      <c r="J146" s="11">
        <v>0</v>
      </c>
      <c r="K146" s="11">
        <v>0.19</v>
      </c>
      <c r="L146" s="11">
        <v>13.95</v>
      </c>
      <c r="M146" s="11">
        <v>3.65</v>
      </c>
      <c r="N146" s="11">
        <v>2.25</v>
      </c>
      <c r="O146" s="11">
        <v>0.41500000000000004</v>
      </c>
      <c r="Q146" s="42"/>
    </row>
    <row r="147" spans="1:18" ht="36.75" x14ac:dyDescent="0.25">
      <c r="A147" s="43" t="s">
        <v>34</v>
      </c>
      <c r="B147" s="38" t="s">
        <v>28</v>
      </c>
      <c r="C147" s="2">
        <v>30</v>
      </c>
      <c r="D147" s="11">
        <v>2.2799999999999998</v>
      </c>
      <c r="E147" s="11">
        <v>0.24</v>
      </c>
      <c r="F147" s="11">
        <v>14.76</v>
      </c>
      <c r="G147" s="11">
        <v>70.5</v>
      </c>
      <c r="H147" s="11">
        <v>3.3000000000000002E-2</v>
      </c>
      <c r="I147" s="11">
        <v>0</v>
      </c>
      <c r="J147" s="11">
        <v>0</v>
      </c>
      <c r="K147" s="11">
        <v>0.33</v>
      </c>
      <c r="L147" s="11">
        <v>6</v>
      </c>
      <c r="M147" s="11">
        <v>19.5</v>
      </c>
      <c r="N147" s="11">
        <v>4.2</v>
      </c>
      <c r="O147" s="11">
        <v>0.33</v>
      </c>
    </row>
    <row r="148" spans="1:18" ht="36" x14ac:dyDescent="0.25">
      <c r="A148" s="44" t="s">
        <v>33</v>
      </c>
      <c r="B148" s="38" t="s">
        <v>29</v>
      </c>
      <c r="C148" s="1">
        <v>30</v>
      </c>
      <c r="D148" s="11">
        <v>1.98</v>
      </c>
      <c r="E148" s="11">
        <v>0.36</v>
      </c>
      <c r="F148" s="11">
        <v>11.88</v>
      </c>
      <c r="G148" s="11">
        <v>59.400000000000006</v>
      </c>
      <c r="H148" s="11">
        <v>5.1000000000000011E-2</v>
      </c>
      <c r="I148" s="11">
        <v>0</v>
      </c>
      <c r="J148" s="11">
        <v>0</v>
      </c>
      <c r="K148" s="11">
        <v>0.42</v>
      </c>
      <c r="L148" s="11">
        <v>8.7000000000000011</v>
      </c>
      <c r="M148" s="11">
        <v>45.000000000000007</v>
      </c>
      <c r="N148" s="11">
        <v>14.100000000000003</v>
      </c>
      <c r="O148" s="11">
        <v>1.1700000000000002</v>
      </c>
    </row>
    <row r="149" spans="1:18" ht="15.75" x14ac:dyDescent="0.25">
      <c r="A149" s="63"/>
      <c r="B149" s="95" t="s">
        <v>15</v>
      </c>
      <c r="C149" s="4">
        <v>560</v>
      </c>
      <c r="D149" s="8">
        <f>D144+D144+D145+D146+D147+D148</f>
        <v>18.191000000000003</v>
      </c>
      <c r="E149" s="8">
        <v>17.48</v>
      </c>
      <c r="F149" s="8">
        <f>F145+F146+F147+F148</f>
        <v>74.325000000000003</v>
      </c>
      <c r="G149" s="8">
        <f>G144+G145+G146+G147+G148</f>
        <v>526.71</v>
      </c>
      <c r="H149" s="8">
        <f t="shared" ref="H149:O149" si="10">H144+H144+H145+H146+H147+H148</f>
        <v>0.29220000000000002</v>
      </c>
      <c r="I149" s="8">
        <f t="shared" si="10"/>
        <v>50.582399999999993</v>
      </c>
      <c r="J149" s="8">
        <f t="shared" si="10"/>
        <v>59.239999999999995</v>
      </c>
      <c r="K149" s="8">
        <f t="shared" si="10"/>
        <v>3.1423000000000001</v>
      </c>
      <c r="L149" s="8">
        <f t="shared" si="10"/>
        <v>158.48399999999998</v>
      </c>
      <c r="M149" s="8">
        <f t="shared" si="10"/>
        <v>303.31700000000001</v>
      </c>
      <c r="N149" s="8">
        <f t="shared" si="10"/>
        <v>101.82600000000002</v>
      </c>
      <c r="O149" s="8">
        <f t="shared" si="10"/>
        <v>5.4775999999999998</v>
      </c>
      <c r="P149" s="8">
        <f>P144+P145+P146+P147+P148</f>
        <v>0</v>
      </c>
      <c r="Q149" s="8">
        <f>Q144+Q145+Q146+Q147+Q148</f>
        <v>0</v>
      </c>
      <c r="R149" s="67">
        <v>0.2</v>
      </c>
    </row>
    <row r="151" spans="1:18" ht="15.75" x14ac:dyDescent="0.25">
      <c r="A151" s="133"/>
      <c r="B151" s="185" t="s">
        <v>20</v>
      </c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R151" s="39"/>
    </row>
    <row r="152" spans="1:18" s="41" customFormat="1" ht="36" x14ac:dyDescent="0.25">
      <c r="A152" s="44" t="s">
        <v>32</v>
      </c>
      <c r="B152" s="38" t="s">
        <v>30</v>
      </c>
      <c r="C152" s="1">
        <v>100</v>
      </c>
      <c r="D152" s="11">
        <v>0.4</v>
      </c>
      <c r="E152" s="11">
        <v>0.4</v>
      </c>
      <c r="F152" s="11">
        <v>9.8000000000000007</v>
      </c>
      <c r="G152" s="11">
        <v>47</v>
      </c>
      <c r="H152" s="11">
        <v>0.03</v>
      </c>
      <c r="I152" s="11">
        <v>10</v>
      </c>
      <c r="J152" s="11"/>
      <c r="K152" s="11">
        <v>0.2</v>
      </c>
      <c r="L152" s="11">
        <v>16</v>
      </c>
      <c r="M152" s="11">
        <v>11</v>
      </c>
      <c r="N152" s="11">
        <v>9</v>
      </c>
      <c r="O152" s="11">
        <v>2.2000000000000002</v>
      </c>
      <c r="Q152" s="42"/>
    </row>
    <row r="153" spans="1:18" ht="38.25" x14ac:dyDescent="0.25">
      <c r="A153" s="102" t="s">
        <v>118</v>
      </c>
      <c r="B153" s="38" t="s">
        <v>76</v>
      </c>
      <c r="C153" s="2" t="s">
        <v>22</v>
      </c>
      <c r="D153" s="11">
        <v>12.475</v>
      </c>
      <c r="E153" s="11">
        <v>15.68</v>
      </c>
      <c r="F153" s="11">
        <v>19.334999999999997</v>
      </c>
      <c r="G153" s="11">
        <v>271.5</v>
      </c>
      <c r="H153" s="11">
        <v>0.12</v>
      </c>
      <c r="I153" s="11">
        <v>18.765000000000001</v>
      </c>
      <c r="J153" s="11">
        <v>39</v>
      </c>
      <c r="K153" s="11">
        <v>4.67</v>
      </c>
      <c r="L153" s="11">
        <v>89.15</v>
      </c>
      <c r="M153" s="11">
        <v>148.63</v>
      </c>
      <c r="N153" s="11">
        <v>39.69</v>
      </c>
      <c r="O153" s="11">
        <v>2.2250000000000001</v>
      </c>
    </row>
    <row r="154" spans="1:18" ht="36.75" x14ac:dyDescent="0.25">
      <c r="A154" s="43" t="s">
        <v>81</v>
      </c>
      <c r="B154" s="38" t="s">
        <v>80</v>
      </c>
      <c r="C154" s="2">
        <v>200</v>
      </c>
      <c r="D154" s="11">
        <v>0.66200000000000003</v>
      </c>
      <c r="E154" s="11">
        <v>9.0000000000000011E-2</v>
      </c>
      <c r="F154" s="11">
        <v>22.034000000000002</v>
      </c>
      <c r="G154" s="11">
        <v>92.800000000000011</v>
      </c>
      <c r="H154" s="11">
        <v>1.6E-2</v>
      </c>
      <c r="I154" s="11">
        <v>0.72599999999999998</v>
      </c>
      <c r="J154" s="11">
        <v>0</v>
      </c>
      <c r="K154" s="11">
        <v>0.50800000000000001</v>
      </c>
      <c r="L154" s="11">
        <v>32.180000000000007</v>
      </c>
      <c r="M154" s="11">
        <v>23.44</v>
      </c>
      <c r="N154" s="11">
        <v>17.46</v>
      </c>
      <c r="O154" s="11">
        <v>0.66800000000000004</v>
      </c>
    </row>
    <row r="155" spans="1:18" ht="36" x14ac:dyDescent="0.25">
      <c r="A155" s="44" t="s">
        <v>34</v>
      </c>
      <c r="B155" s="38" t="s">
        <v>28</v>
      </c>
      <c r="C155" s="1">
        <v>30</v>
      </c>
      <c r="D155" s="11">
        <v>2.2799999999999998</v>
      </c>
      <c r="E155" s="11">
        <v>0.24</v>
      </c>
      <c r="F155" s="11">
        <v>14.76</v>
      </c>
      <c r="G155" s="11">
        <v>70.5</v>
      </c>
      <c r="H155" s="11">
        <v>3.3000000000000002E-2</v>
      </c>
      <c r="I155" s="11">
        <v>0</v>
      </c>
      <c r="J155" s="11">
        <v>0</v>
      </c>
      <c r="K155" s="11">
        <v>0.33</v>
      </c>
      <c r="L155" s="11">
        <v>6</v>
      </c>
      <c r="M155" s="11">
        <v>19.5</v>
      </c>
      <c r="N155" s="11">
        <v>4.2</v>
      </c>
      <c r="O155" s="11">
        <v>0.33000000000000007</v>
      </c>
    </row>
    <row r="156" spans="1:18" ht="36" x14ac:dyDescent="0.25">
      <c r="A156" s="44" t="s">
        <v>33</v>
      </c>
      <c r="B156" s="38" t="s">
        <v>29</v>
      </c>
      <c r="C156" s="1">
        <v>30</v>
      </c>
      <c r="D156" s="11">
        <v>1.98</v>
      </c>
      <c r="E156" s="11">
        <v>0.36</v>
      </c>
      <c r="F156" s="11">
        <v>11.88</v>
      </c>
      <c r="G156" s="11">
        <v>59.400000000000006</v>
      </c>
      <c r="H156" s="11">
        <v>5.1000000000000011E-2</v>
      </c>
      <c r="I156" s="11">
        <v>0</v>
      </c>
      <c r="J156" s="11">
        <v>0</v>
      </c>
      <c r="K156" s="11">
        <v>0.42</v>
      </c>
      <c r="L156" s="11">
        <v>8.7000000000000011</v>
      </c>
      <c r="M156" s="11">
        <v>45.000000000000007</v>
      </c>
      <c r="N156" s="11">
        <v>14.100000000000003</v>
      </c>
      <c r="O156" s="11">
        <v>1.1700000000000002</v>
      </c>
    </row>
    <row r="157" spans="1:18" ht="15.75" x14ac:dyDescent="0.25">
      <c r="A157" s="63"/>
      <c r="B157" s="95" t="s">
        <v>15</v>
      </c>
      <c r="C157" s="4">
        <v>560</v>
      </c>
      <c r="D157" s="8">
        <f>D152+D153+D154+D155+D156</f>
        <v>17.797000000000001</v>
      </c>
      <c r="E157" s="8">
        <v>17.77</v>
      </c>
      <c r="F157" s="8">
        <f t="shared" ref="F157:O157" si="11">F152+F153+F154+F155+F156</f>
        <v>77.808999999999997</v>
      </c>
      <c r="G157" s="8">
        <f t="shared" si="11"/>
        <v>541.20000000000005</v>
      </c>
      <c r="H157" s="8">
        <f t="shared" si="11"/>
        <v>0.25</v>
      </c>
      <c r="I157" s="8">
        <f t="shared" si="11"/>
        <v>29.491</v>
      </c>
      <c r="J157" s="8">
        <f t="shared" si="11"/>
        <v>39</v>
      </c>
      <c r="K157" s="8">
        <f t="shared" si="11"/>
        <v>6.1280000000000001</v>
      </c>
      <c r="L157" s="8">
        <f t="shared" si="11"/>
        <v>152.03</v>
      </c>
      <c r="M157" s="8">
        <f t="shared" si="11"/>
        <v>247.57</v>
      </c>
      <c r="N157" s="8">
        <f t="shared" si="11"/>
        <v>84.450000000000017</v>
      </c>
      <c r="O157" s="8">
        <f t="shared" si="11"/>
        <v>6.5930000000000009</v>
      </c>
      <c r="P157" s="8">
        <f>P152+P153+P154+P155+P156</f>
        <v>0</v>
      </c>
      <c r="Q157" s="8">
        <f>Q152+Q153+Q154+Q155+Q156</f>
        <v>0</v>
      </c>
      <c r="R157" s="67">
        <v>0.2</v>
      </c>
    </row>
    <row r="158" spans="1:18" ht="15.75" customHeight="1" x14ac:dyDescent="0.25">
      <c r="A158" s="201"/>
      <c r="B158" s="202"/>
      <c r="C158" s="202"/>
      <c r="D158" s="202"/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3"/>
      <c r="P158" s="68"/>
      <c r="Q158" s="67"/>
      <c r="R158" s="39"/>
    </row>
    <row r="159" spans="1:18" ht="15.75" x14ac:dyDescent="0.25">
      <c r="A159" s="133"/>
      <c r="B159" s="185" t="s">
        <v>21</v>
      </c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68"/>
      <c r="Q159" s="67"/>
      <c r="R159" s="39"/>
    </row>
    <row r="160" spans="1:18" s="41" customFormat="1" ht="36" x14ac:dyDescent="0.25">
      <c r="A160" s="44" t="s">
        <v>122</v>
      </c>
      <c r="B160" s="94" t="s">
        <v>152</v>
      </c>
      <c r="C160" s="6">
        <v>100</v>
      </c>
      <c r="D160" s="11">
        <v>1.749333333333333</v>
      </c>
      <c r="E160" s="11">
        <v>4.3319999999999999</v>
      </c>
      <c r="F160" s="11">
        <v>8.6213333333333324</v>
      </c>
      <c r="G160" s="11">
        <v>90.533333333333303</v>
      </c>
      <c r="H160" s="11">
        <v>2.9333333333333333E-2</v>
      </c>
      <c r="I160" s="11">
        <v>22.797333333333331</v>
      </c>
      <c r="J160" s="11">
        <v>0</v>
      </c>
      <c r="K160" s="11">
        <v>11.186666666666667</v>
      </c>
      <c r="L160" s="11">
        <v>33.294666666666664</v>
      </c>
      <c r="M160" s="11">
        <v>37.742666666666665</v>
      </c>
      <c r="N160" s="11">
        <v>20.121333333333336</v>
      </c>
      <c r="O160" s="11">
        <v>0.6213333333333334</v>
      </c>
      <c r="P160" s="41">
        <v>1.0382400000000001</v>
      </c>
      <c r="Q160" s="42"/>
    </row>
    <row r="161" spans="1:18" ht="28.5" x14ac:dyDescent="0.25">
      <c r="A161" s="139" t="s">
        <v>53</v>
      </c>
      <c r="B161" s="38" t="s">
        <v>135</v>
      </c>
      <c r="C161" s="2" t="s">
        <v>136</v>
      </c>
      <c r="D161" s="11">
        <v>15.16</v>
      </c>
      <c r="E161" s="11">
        <v>16.190000000000001</v>
      </c>
      <c r="F161" s="11">
        <v>44.63</v>
      </c>
      <c r="G161" s="11">
        <v>386.76</v>
      </c>
      <c r="H161" s="11">
        <v>0.26208333333333333</v>
      </c>
      <c r="I161" s="11">
        <v>1.4880952380952381</v>
      </c>
      <c r="J161" s="11">
        <v>71.979166666666671</v>
      </c>
      <c r="K161" s="11">
        <v>1.7255952380952382</v>
      </c>
      <c r="L161" s="11">
        <v>41.592976190476193</v>
      </c>
      <c r="M161" s="11">
        <v>320.77857142857141</v>
      </c>
      <c r="N161" s="11">
        <v>154.60482142857143</v>
      </c>
      <c r="O161" s="11">
        <v>6.2280952380952384</v>
      </c>
    </row>
    <row r="162" spans="1:18" ht="36" x14ac:dyDescent="0.25">
      <c r="A162" s="44" t="s">
        <v>41</v>
      </c>
      <c r="B162" s="38" t="s">
        <v>31</v>
      </c>
      <c r="C162" s="1" t="s">
        <v>51</v>
      </c>
      <c r="D162" s="11">
        <v>0.112</v>
      </c>
      <c r="E162" s="11">
        <v>1.8000000000000002E-2</v>
      </c>
      <c r="F162" s="11">
        <v>10.149999999999999</v>
      </c>
      <c r="G162" s="11">
        <v>41.32</v>
      </c>
      <c r="H162" s="11">
        <v>-8.000000000000008E-4</v>
      </c>
      <c r="I162" s="11">
        <v>2.0299999999999994</v>
      </c>
      <c r="J162" s="11">
        <v>0</v>
      </c>
      <c r="K162" s="11">
        <v>5.9999999999999984E-3</v>
      </c>
      <c r="L162" s="11">
        <v>13.249999999999998</v>
      </c>
      <c r="M162" s="11">
        <v>3.9600000000000004</v>
      </c>
      <c r="N162" s="11">
        <v>2.1599999999999997</v>
      </c>
      <c r="O162" s="11">
        <v>0.33299999999999996</v>
      </c>
    </row>
    <row r="163" spans="1:18" ht="36" x14ac:dyDescent="0.25">
      <c r="A163" s="44" t="s">
        <v>33</v>
      </c>
      <c r="B163" s="38" t="s">
        <v>29</v>
      </c>
      <c r="C163" s="1">
        <v>25</v>
      </c>
      <c r="D163" s="11">
        <v>1.65</v>
      </c>
      <c r="E163" s="11">
        <v>0.3</v>
      </c>
      <c r="F163" s="11">
        <v>9.9</v>
      </c>
      <c r="G163" s="11">
        <v>49.500000000000007</v>
      </c>
      <c r="H163" s="11">
        <v>4.250000000000001E-2</v>
      </c>
      <c r="I163" s="11">
        <v>0</v>
      </c>
      <c r="J163" s="11">
        <v>0</v>
      </c>
      <c r="K163" s="11">
        <v>0.35</v>
      </c>
      <c r="L163" s="11">
        <v>7.2500000000000009</v>
      </c>
      <c r="M163" s="11">
        <v>37.500000000000007</v>
      </c>
      <c r="N163" s="11">
        <v>11.750000000000002</v>
      </c>
      <c r="O163" s="11">
        <v>0.97500000000000009</v>
      </c>
    </row>
    <row r="164" spans="1:18" ht="15.75" x14ac:dyDescent="0.25">
      <c r="A164" s="63"/>
      <c r="B164" s="95" t="s">
        <v>15</v>
      </c>
      <c r="C164" s="4">
        <v>553</v>
      </c>
      <c r="D164" s="8">
        <f>D160++D161+D162+D163</f>
        <v>18.67133333333333</v>
      </c>
      <c r="E164" s="8">
        <v>19.239999999999998</v>
      </c>
      <c r="F164" s="8">
        <f t="shared" ref="F164:O164" si="12">F160++F161+F162+F163</f>
        <v>73.301333333333332</v>
      </c>
      <c r="G164" s="8">
        <f t="shared" si="12"/>
        <v>568.11333333333334</v>
      </c>
      <c r="H164" s="8">
        <f t="shared" si="12"/>
        <v>0.33311666666666662</v>
      </c>
      <c r="I164" s="8">
        <f t="shared" si="12"/>
        <v>26.315428571428569</v>
      </c>
      <c r="J164" s="8">
        <f t="shared" si="12"/>
        <v>71.979166666666671</v>
      </c>
      <c r="K164" s="8">
        <f t="shared" si="12"/>
        <v>13.268261904761905</v>
      </c>
      <c r="L164" s="8">
        <f t="shared" si="12"/>
        <v>95.387642857142851</v>
      </c>
      <c r="M164" s="8">
        <f t="shared" si="12"/>
        <v>399.98123809523804</v>
      </c>
      <c r="N164" s="8">
        <f t="shared" si="12"/>
        <v>188.63615476190475</v>
      </c>
      <c r="O164" s="8">
        <f t="shared" si="12"/>
        <v>8.1574285714285715</v>
      </c>
      <c r="P164" s="8">
        <f>P160++P161+P162+P163</f>
        <v>1.0382400000000001</v>
      </c>
      <c r="Q164" s="8">
        <f>Q160++Q161+Q162+Q163</f>
        <v>0</v>
      </c>
      <c r="R164" s="67">
        <v>0.2</v>
      </c>
    </row>
    <row r="165" spans="1:18" ht="15.75" x14ac:dyDescent="0.25">
      <c r="A165" s="63"/>
      <c r="B165" s="95" t="s">
        <v>98</v>
      </c>
      <c r="C165" s="4">
        <f t="shared" ref="C165:O165" si="13">C118+C126+C134+C149+C157+C164</f>
        <v>3376</v>
      </c>
      <c r="D165" s="4">
        <f t="shared" si="13"/>
        <v>118.4674</v>
      </c>
      <c r="E165" s="4">
        <f t="shared" si="13"/>
        <v>119.06759999999998</v>
      </c>
      <c r="F165" s="4">
        <f t="shared" si="13"/>
        <v>486.57113333333336</v>
      </c>
      <c r="G165" s="4">
        <f t="shared" si="13"/>
        <v>3550.2233333333329</v>
      </c>
      <c r="H165" s="4">
        <f t="shared" si="13"/>
        <v>1.6387499999999999</v>
      </c>
      <c r="I165" s="4">
        <f t="shared" si="13"/>
        <v>196.39342857142856</v>
      </c>
      <c r="J165" s="4">
        <f t="shared" si="13"/>
        <v>238.51916666666665</v>
      </c>
      <c r="K165" s="4">
        <f t="shared" si="13"/>
        <v>35.25036190476191</v>
      </c>
      <c r="L165" s="4">
        <f t="shared" si="13"/>
        <v>884.02297619047624</v>
      </c>
      <c r="M165" s="4">
        <f t="shared" si="13"/>
        <v>2047.2069047619045</v>
      </c>
      <c r="N165" s="4">
        <f t="shared" si="13"/>
        <v>655.96882142857157</v>
      </c>
      <c r="O165" s="4">
        <f t="shared" si="13"/>
        <v>36.677761904761908</v>
      </c>
      <c r="P165" s="68"/>
      <c r="Q165" s="67"/>
      <c r="R165" s="39"/>
    </row>
    <row r="166" spans="1:18" ht="15.75" x14ac:dyDescent="0.25">
      <c r="A166" s="88"/>
      <c r="B166" s="116" t="s">
        <v>83</v>
      </c>
      <c r="C166" s="117">
        <f t="shared" ref="C166:O166" si="14">C60+C68+C77+C88+C103+C96+C118+C126+C134+C149+C157+C164</f>
        <v>6845</v>
      </c>
      <c r="D166" s="117">
        <f t="shared" si="14"/>
        <v>238.83723333333333</v>
      </c>
      <c r="E166" s="117">
        <f t="shared" si="14"/>
        <v>243.31259999999997</v>
      </c>
      <c r="F166" s="117">
        <f t="shared" si="14"/>
        <v>1002.8679666666667</v>
      </c>
      <c r="G166" s="117">
        <f t="shared" si="14"/>
        <v>7196.8533333333344</v>
      </c>
      <c r="H166" s="117">
        <f t="shared" si="14"/>
        <v>3.2878500000000002</v>
      </c>
      <c r="I166" s="117">
        <f t="shared" si="14"/>
        <v>274.80846190476188</v>
      </c>
      <c r="J166" s="117">
        <f t="shared" si="14"/>
        <v>548.43916666666667</v>
      </c>
      <c r="K166" s="117">
        <f t="shared" si="14"/>
        <v>67.12252857142856</v>
      </c>
      <c r="L166" s="117">
        <f t="shared" si="14"/>
        <v>1968.8781428571428</v>
      </c>
      <c r="M166" s="117">
        <f t="shared" si="14"/>
        <v>3996.4443214285711</v>
      </c>
      <c r="N166" s="117">
        <f t="shared" si="14"/>
        <v>1297.9021547619047</v>
      </c>
      <c r="O166" s="117">
        <f t="shared" si="14"/>
        <v>72.789795238095223</v>
      </c>
      <c r="R166" s="39"/>
    </row>
    <row r="167" spans="1:18" ht="15.75" x14ac:dyDescent="0.25">
      <c r="A167" s="88"/>
      <c r="B167" s="116" t="s">
        <v>84</v>
      </c>
      <c r="C167" s="118">
        <f>C166/12</f>
        <v>570.41666666666663</v>
      </c>
      <c r="D167" s="140">
        <f>D166/12</f>
        <v>19.903102777777779</v>
      </c>
      <c r="E167" s="140">
        <f t="shared" ref="E167:Q167" si="15">E166/12</f>
        <v>20.276049999999998</v>
      </c>
      <c r="F167" s="140">
        <f t="shared" si="15"/>
        <v>83.572330555555553</v>
      </c>
      <c r="G167" s="140">
        <f t="shared" si="15"/>
        <v>599.73777777777786</v>
      </c>
      <c r="H167" s="140">
        <f t="shared" si="15"/>
        <v>0.27398749999999999</v>
      </c>
      <c r="I167" s="140">
        <f t="shared" si="15"/>
        <v>22.900705158730158</v>
      </c>
      <c r="J167" s="140">
        <f t="shared" si="15"/>
        <v>45.703263888888891</v>
      </c>
      <c r="K167" s="140">
        <f t="shared" si="15"/>
        <v>5.593544047619047</v>
      </c>
      <c r="L167" s="140">
        <f t="shared" si="15"/>
        <v>164.07317857142857</v>
      </c>
      <c r="M167" s="140">
        <f t="shared" si="15"/>
        <v>333.03702678571426</v>
      </c>
      <c r="N167" s="140">
        <f t="shared" si="15"/>
        <v>108.1585128968254</v>
      </c>
      <c r="O167" s="140">
        <f t="shared" si="15"/>
        <v>6.0658162698412683</v>
      </c>
      <c r="P167" s="118">
        <f t="shared" si="15"/>
        <v>0</v>
      </c>
      <c r="Q167" s="118">
        <f t="shared" si="15"/>
        <v>0</v>
      </c>
      <c r="R167" s="40" t="s">
        <v>105</v>
      </c>
    </row>
    <row r="169" spans="1:18" x14ac:dyDescent="0.25"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</row>
    <row r="170" spans="1:18" x14ac:dyDescent="0.25">
      <c r="C170" s="119"/>
      <c r="D170" s="119"/>
      <c r="E170" s="120"/>
      <c r="F170" s="120"/>
      <c r="G170" s="121"/>
      <c r="H170" s="121"/>
      <c r="I170" s="121"/>
      <c r="J170" s="121"/>
      <c r="K170" s="121"/>
      <c r="L170" s="121"/>
      <c r="M170" s="121"/>
      <c r="N170" s="121"/>
      <c r="R170" s="39"/>
    </row>
    <row r="171" spans="1:18" x14ac:dyDescent="0.25"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Q171" s="39"/>
      <c r="R171" s="39"/>
    </row>
  </sheetData>
  <mergeCells count="22">
    <mergeCell ref="B159:O159"/>
    <mergeCell ref="B90:O90"/>
    <mergeCell ref="B128:O128"/>
    <mergeCell ref="B151:O151"/>
    <mergeCell ref="C82:O82"/>
    <mergeCell ref="B143:O143"/>
    <mergeCell ref="B120:O120"/>
    <mergeCell ref="A158:O158"/>
    <mergeCell ref="B112:O112"/>
    <mergeCell ref="B113:O113"/>
    <mergeCell ref="B54:O54"/>
    <mergeCell ref="A2:A51"/>
    <mergeCell ref="B20:L20"/>
    <mergeCell ref="B22:L22"/>
    <mergeCell ref="B98:O98"/>
    <mergeCell ref="B49:O49"/>
    <mergeCell ref="B70:O70"/>
    <mergeCell ref="B53:O53"/>
    <mergeCell ref="B2:O3"/>
    <mergeCell ref="B21:L21"/>
    <mergeCell ref="B50:O50"/>
    <mergeCell ref="B63:O63"/>
  </mergeCell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K33"/>
  <sheetViews>
    <sheetView workbookViewId="0">
      <selection activeCell="B36" sqref="B36:N82"/>
    </sheetView>
  </sheetViews>
  <sheetFormatPr defaultRowHeight="15" x14ac:dyDescent="0.25"/>
  <cols>
    <col min="1" max="1" width="9.140625" style="39"/>
    <col min="2" max="2" width="26.85546875" style="39" customWidth="1"/>
    <col min="3" max="3" width="12.7109375" style="39" customWidth="1"/>
    <col min="4" max="4" width="38" style="39" customWidth="1"/>
    <col min="5" max="5" width="14.7109375" style="39" customWidth="1"/>
    <col min="6" max="6" width="9.140625" style="39"/>
    <col min="7" max="7" width="13.42578125" style="39" customWidth="1"/>
    <col min="8" max="8" width="14.42578125" style="39" customWidth="1"/>
    <col min="9" max="9" width="12.140625" style="39" customWidth="1"/>
    <col min="10" max="10" width="12.85546875" style="39" customWidth="1"/>
    <col min="11" max="16384" width="9.140625" style="39"/>
  </cols>
  <sheetData>
    <row r="2" spans="2:11" ht="18.75" x14ac:dyDescent="0.25">
      <c r="B2" s="149" t="s">
        <v>56</v>
      </c>
      <c r="C2" s="41"/>
      <c r="D2" s="41"/>
      <c r="E2" s="41"/>
      <c r="F2" s="41"/>
      <c r="G2" s="41"/>
      <c r="H2" s="41"/>
      <c r="I2" s="41"/>
      <c r="J2" s="41"/>
    </row>
    <row r="4" spans="2:11" x14ac:dyDescent="0.25">
      <c r="B4" s="150" t="s">
        <v>57</v>
      </c>
      <c r="C4" s="151" t="s">
        <v>58</v>
      </c>
      <c r="D4" s="152" t="s">
        <v>59</v>
      </c>
      <c r="E4" s="210" t="s">
        <v>64</v>
      </c>
      <c r="F4" s="157" t="s">
        <v>26</v>
      </c>
      <c r="G4" s="154" t="s">
        <v>60</v>
      </c>
      <c r="H4" s="154" t="s">
        <v>61</v>
      </c>
      <c r="I4" s="154" t="s">
        <v>62</v>
      </c>
      <c r="J4" s="154" t="s">
        <v>63</v>
      </c>
    </row>
    <row r="5" spans="2:11" x14ac:dyDescent="0.25">
      <c r="B5" s="218" t="s">
        <v>142</v>
      </c>
      <c r="C5" s="219" t="s">
        <v>86</v>
      </c>
      <c r="D5" s="142" t="s">
        <v>153</v>
      </c>
      <c r="E5" s="210"/>
      <c r="F5" s="143">
        <v>60</v>
      </c>
      <c r="G5" s="113">
        <v>0.63719999999999988</v>
      </c>
      <c r="H5" s="113">
        <v>3.01</v>
      </c>
      <c r="I5" s="113">
        <v>5.1120000000000001</v>
      </c>
      <c r="J5" s="113">
        <v>50.91</v>
      </c>
    </row>
    <row r="6" spans="2:11" x14ac:dyDescent="0.25">
      <c r="B6" s="218"/>
      <c r="C6" s="219"/>
      <c r="D6" s="142" t="s">
        <v>123</v>
      </c>
      <c r="E6" s="210"/>
      <c r="F6" s="160">
        <v>90</v>
      </c>
      <c r="G6" s="113">
        <v>10.199999999999999</v>
      </c>
      <c r="H6" s="113">
        <v>12.926</v>
      </c>
      <c r="I6" s="113">
        <v>13.788</v>
      </c>
      <c r="J6" s="113">
        <v>198</v>
      </c>
    </row>
    <row r="7" spans="2:11" ht="28.5" customHeight="1" x14ac:dyDescent="0.25">
      <c r="B7" s="218"/>
      <c r="C7" s="219"/>
      <c r="D7" s="38" t="s">
        <v>49</v>
      </c>
      <c r="E7" s="210"/>
      <c r="F7" s="2" t="s">
        <v>18</v>
      </c>
      <c r="G7" s="11">
        <v>5.6994999999999996</v>
      </c>
      <c r="H7" s="11">
        <v>4.2989999999999995</v>
      </c>
      <c r="I7" s="11">
        <v>31.990000000000002</v>
      </c>
      <c r="J7" s="11">
        <v>189.29999999999998</v>
      </c>
    </row>
    <row r="8" spans="2:11" x14ac:dyDescent="0.25">
      <c r="B8" s="218"/>
      <c r="C8" s="219"/>
      <c r="D8" s="38" t="s">
        <v>80</v>
      </c>
      <c r="E8" s="210"/>
      <c r="F8" s="2">
        <v>200</v>
      </c>
      <c r="G8" s="11">
        <v>0.66200000000000003</v>
      </c>
      <c r="H8" s="11">
        <v>9.0000000000000011E-2</v>
      </c>
      <c r="I8" s="11">
        <v>22.034000000000002</v>
      </c>
      <c r="J8" s="11">
        <v>92.800000000000011</v>
      </c>
    </row>
    <row r="9" spans="2:11" x14ac:dyDescent="0.25">
      <c r="B9" s="218"/>
      <c r="C9" s="219"/>
      <c r="D9" s="38" t="s">
        <v>29</v>
      </c>
      <c r="E9" s="210"/>
      <c r="F9" s="1">
        <v>30</v>
      </c>
      <c r="G9" s="11">
        <v>1.9799999999999998</v>
      </c>
      <c r="H9" s="11">
        <v>0.36</v>
      </c>
      <c r="I9" s="11">
        <v>11.88</v>
      </c>
      <c r="J9" s="11">
        <v>59.4</v>
      </c>
    </row>
    <row r="10" spans="2:11" ht="15.75" x14ac:dyDescent="0.25">
      <c r="B10" s="218"/>
      <c r="C10" s="219"/>
      <c r="D10" s="9" t="s">
        <v>15</v>
      </c>
      <c r="E10" s="210"/>
      <c r="F10" s="10">
        <v>535</v>
      </c>
      <c r="G10" s="128">
        <f>SUM(G5:G9)</f>
        <v>19.178699999999999</v>
      </c>
      <c r="H10" s="128">
        <f>SUM(H5:H9)</f>
        <v>20.684999999999999</v>
      </c>
      <c r="I10" s="128">
        <f>SUM(I5:I9)</f>
        <v>84.804000000000002</v>
      </c>
      <c r="J10" s="128">
        <f>SUM(J5:J9)</f>
        <v>590.41</v>
      </c>
      <c r="K10" s="67">
        <v>0.25</v>
      </c>
    </row>
    <row r="11" spans="2:11" x14ac:dyDescent="0.25">
      <c r="B11" s="218"/>
      <c r="C11" s="219"/>
      <c r="D11" s="220"/>
      <c r="E11" s="221"/>
      <c r="F11" s="221"/>
      <c r="G11" s="221"/>
      <c r="H11" s="221"/>
      <c r="I11" s="221"/>
      <c r="J11" s="222"/>
    </row>
    <row r="12" spans="2:11" x14ac:dyDescent="0.25">
      <c r="B12" s="218"/>
      <c r="C12" s="219"/>
      <c r="D12" s="142" t="s">
        <v>153</v>
      </c>
      <c r="E12" s="204" t="s">
        <v>65</v>
      </c>
      <c r="F12" s="143">
        <v>60</v>
      </c>
      <c r="G12" s="113">
        <v>0.63719999999999988</v>
      </c>
      <c r="H12" s="113">
        <v>3.01</v>
      </c>
      <c r="I12" s="113">
        <v>5.1120000000000001</v>
      </c>
      <c r="J12" s="113">
        <v>50.91</v>
      </c>
    </row>
    <row r="13" spans="2:11" x14ac:dyDescent="0.25">
      <c r="B13" s="218"/>
      <c r="C13" s="219"/>
      <c r="D13" s="155" t="s">
        <v>114</v>
      </c>
      <c r="E13" s="205"/>
      <c r="F13" s="6">
        <v>90</v>
      </c>
      <c r="G13" s="11">
        <v>10.8</v>
      </c>
      <c r="H13" s="11">
        <v>13.5</v>
      </c>
      <c r="I13" s="11">
        <v>0.9</v>
      </c>
      <c r="J13" s="11">
        <v>187</v>
      </c>
    </row>
    <row r="14" spans="2:11" x14ac:dyDescent="0.25">
      <c r="B14" s="218"/>
      <c r="C14" s="219"/>
      <c r="D14" s="38" t="s">
        <v>141</v>
      </c>
      <c r="E14" s="205"/>
      <c r="F14" s="2" t="s">
        <v>100</v>
      </c>
      <c r="G14" s="11">
        <v>5.68</v>
      </c>
      <c r="H14" s="11">
        <v>2.85</v>
      </c>
      <c r="I14" s="11">
        <v>31.96</v>
      </c>
      <c r="J14" s="11">
        <v>176.1</v>
      </c>
    </row>
    <row r="15" spans="2:11" ht="28.5" x14ac:dyDescent="0.25">
      <c r="B15" s="218"/>
      <c r="C15" s="219"/>
      <c r="D15" s="38" t="s">
        <v>143</v>
      </c>
      <c r="E15" s="205"/>
      <c r="F15" s="2">
        <v>200</v>
      </c>
      <c r="G15" s="11">
        <v>0.66200000000000003</v>
      </c>
      <c r="H15" s="11">
        <v>9.0000000000000011E-2</v>
      </c>
      <c r="I15" s="11">
        <v>32.93</v>
      </c>
      <c r="J15" s="11">
        <v>132.80000000000001</v>
      </c>
    </row>
    <row r="16" spans="2:11" x14ac:dyDescent="0.25">
      <c r="B16" s="218"/>
      <c r="C16" s="219"/>
      <c r="D16" s="38" t="s">
        <v>29</v>
      </c>
      <c r="E16" s="205"/>
      <c r="F16" s="1">
        <v>30</v>
      </c>
      <c r="G16" s="11">
        <v>1.9799999999999998</v>
      </c>
      <c r="H16" s="11">
        <v>0.36</v>
      </c>
      <c r="I16" s="11">
        <v>11.88</v>
      </c>
      <c r="J16" s="11">
        <v>59.4</v>
      </c>
    </row>
    <row r="17" spans="2:11" ht="15.75" x14ac:dyDescent="0.25">
      <c r="B17" s="218"/>
      <c r="C17" s="219"/>
      <c r="D17" s="9" t="s">
        <v>15</v>
      </c>
      <c r="E17" s="206"/>
      <c r="F17" s="12">
        <v>533</v>
      </c>
      <c r="G17" s="158">
        <f>G12+G13+G14+G15+G16</f>
        <v>19.7592</v>
      </c>
      <c r="H17" s="158">
        <f>H12+H13+H14+H15+H16</f>
        <v>19.809999999999999</v>
      </c>
      <c r="I17" s="158">
        <f>I12+I13+I14+I15+I16</f>
        <v>82.781999999999996</v>
      </c>
      <c r="J17" s="158">
        <f>J12+J13+J14+J15+J16</f>
        <v>606.20999999999992</v>
      </c>
      <c r="K17" s="67">
        <v>0.25</v>
      </c>
    </row>
    <row r="18" spans="2:11" ht="15.75" x14ac:dyDescent="0.25">
      <c r="B18" s="166"/>
      <c r="C18" s="167"/>
      <c r="D18" s="84"/>
      <c r="E18" s="168"/>
      <c r="F18" s="91"/>
      <c r="G18" s="92"/>
      <c r="H18" s="92"/>
      <c r="I18" s="92"/>
      <c r="J18" s="92"/>
      <c r="K18" s="67"/>
    </row>
    <row r="20" spans="2:11" x14ac:dyDescent="0.25">
      <c r="B20" s="150" t="s">
        <v>57</v>
      </c>
      <c r="C20" s="151" t="s">
        <v>58</v>
      </c>
      <c r="D20" s="152" t="s">
        <v>59</v>
      </c>
      <c r="E20" s="210" t="s">
        <v>64</v>
      </c>
      <c r="F20" s="157" t="s">
        <v>26</v>
      </c>
      <c r="G20" s="154" t="s">
        <v>60</v>
      </c>
      <c r="H20" s="154" t="s">
        <v>61</v>
      </c>
      <c r="I20" s="154" t="s">
        <v>62</v>
      </c>
      <c r="J20" s="154" t="s">
        <v>63</v>
      </c>
    </row>
    <row r="21" spans="2:11" ht="57" customHeight="1" x14ac:dyDescent="0.25">
      <c r="B21" s="211" t="s">
        <v>142</v>
      </c>
      <c r="C21" s="214" t="s">
        <v>99</v>
      </c>
      <c r="D21" s="142" t="s">
        <v>153</v>
      </c>
      <c r="E21" s="210"/>
      <c r="F21" s="143">
        <v>100</v>
      </c>
      <c r="G21" s="113">
        <v>1.0619999999999998</v>
      </c>
      <c r="H21" s="113">
        <v>4.22</v>
      </c>
      <c r="I21" s="113">
        <v>8.52</v>
      </c>
      <c r="J21" s="113">
        <v>84.85</v>
      </c>
    </row>
    <row r="22" spans="2:11" ht="42.75" x14ac:dyDescent="0.25">
      <c r="B22" s="212"/>
      <c r="C22" s="215"/>
      <c r="D22" s="38" t="s">
        <v>129</v>
      </c>
      <c r="E22" s="210"/>
      <c r="F22" s="2" t="s">
        <v>130</v>
      </c>
      <c r="G22" s="11">
        <v>15.8995</v>
      </c>
      <c r="H22" s="11">
        <v>19.225000000000001</v>
      </c>
      <c r="I22" s="11">
        <v>45.778000000000006</v>
      </c>
      <c r="J22" s="11">
        <v>387.29999999999995</v>
      </c>
    </row>
    <row r="23" spans="2:11" ht="15" customHeight="1" x14ac:dyDescent="0.25">
      <c r="B23" s="212"/>
      <c r="C23" s="215"/>
      <c r="D23" s="38" t="s">
        <v>80</v>
      </c>
      <c r="E23" s="210"/>
      <c r="F23" s="2">
        <v>200</v>
      </c>
      <c r="G23" s="11">
        <v>0.66200000000000003</v>
      </c>
      <c r="H23" s="11">
        <v>9.0000000000000011E-2</v>
      </c>
      <c r="I23" s="11">
        <v>22.034000000000002</v>
      </c>
      <c r="J23" s="11">
        <v>92.800000000000011</v>
      </c>
    </row>
    <row r="24" spans="2:11" ht="15" customHeight="1" x14ac:dyDescent="0.25">
      <c r="B24" s="212"/>
      <c r="C24" s="215"/>
      <c r="D24" s="38" t="s">
        <v>28</v>
      </c>
      <c r="E24" s="210"/>
      <c r="F24" s="1">
        <v>25</v>
      </c>
      <c r="G24" s="11">
        <v>1.9</v>
      </c>
      <c r="H24" s="11">
        <v>0.20000000000000004</v>
      </c>
      <c r="I24" s="11">
        <v>12.300000000000002</v>
      </c>
      <c r="J24" s="11">
        <v>58.75</v>
      </c>
    </row>
    <row r="25" spans="2:11" ht="15" customHeight="1" x14ac:dyDescent="0.25">
      <c r="B25" s="212"/>
      <c r="C25" s="215"/>
      <c r="D25" s="38" t="s">
        <v>29</v>
      </c>
      <c r="E25" s="210"/>
      <c r="F25" s="1">
        <v>30</v>
      </c>
      <c r="G25" s="11">
        <v>1.9799999999999998</v>
      </c>
      <c r="H25" s="11">
        <v>0.36</v>
      </c>
      <c r="I25" s="11">
        <v>11.88</v>
      </c>
      <c r="J25" s="11">
        <v>59.4</v>
      </c>
    </row>
    <row r="26" spans="2:11" ht="15.75" x14ac:dyDescent="0.25">
      <c r="B26" s="212"/>
      <c r="C26" s="215"/>
      <c r="D26" s="9" t="s">
        <v>15</v>
      </c>
      <c r="E26" s="210"/>
      <c r="F26" s="10">
        <v>600</v>
      </c>
      <c r="G26" s="72">
        <f>SUM(G21:G25)</f>
        <v>21.503499999999999</v>
      </c>
      <c r="H26" s="72">
        <f>SUM(H21:H25)</f>
        <v>24.094999999999999</v>
      </c>
      <c r="I26" s="72">
        <f>SUM(I21:I25)</f>
        <v>100.512</v>
      </c>
      <c r="J26" s="72">
        <f>SUM(J21:J25)</f>
        <v>683.1</v>
      </c>
      <c r="K26" s="67">
        <v>0.25</v>
      </c>
    </row>
    <row r="27" spans="2:11" ht="15" customHeight="1" x14ac:dyDescent="0.25">
      <c r="B27" s="212"/>
      <c r="C27" s="215"/>
      <c r="D27" s="217"/>
      <c r="E27" s="217"/>
      <c r="F27" s="217"/>
      <c r="G27" s="217"/>
      <c r="H27" s="217"/>
      <c r="I27" s="217"/>
      <c r="J27" s="217"/>
    </row>
    <row r="28" spans="2:11" ht="15" customHeight="1" x14ac:dyDescent="0.25">
      <c r="B28" s="212"/>
      <c r="C28" s="215"/>
      <c r="D28" s="142" t="s">
        <v>153</v>
      </c>
      <c r="E28" s="207" t="s">
        <v>65</v>
      </c>
      <c r="F28" s="143">
        <v>100</v>
      </c>
      <c r="G28" s="113">
        <v>1.0619999999999998</v>
      </c>
      <c r="H28" s="113">
        <v>4.22</v>
      </c>
      <c r="I28" s="113">
        <v>8.52</v>
      </c>
      <c r="J28" s="113">
        <v>84.85</v>
      </c>
    </row>
    <row r="29" spans="2:11" ht="36" customHeight="1" x14ac:dyDescent="0.25">
      <c r="B29" s="212"/>
      <c r="C29" s="215"/>
      <c r="D29" s="38" t="s">
        <v>145</v>
      </c>
      <c r="E29" s="208"/>
      <c r="F29" s="2" t="s">
        <v>120</v>
      </c>
      <c r="G29" s="159">
        <f>G13+G14</f>
        <v>16.48</v>
      </c>
      <c r="H29" s="159">
        <f>H13+H14</f>
        <v>16.350000000000001</v>
      </c>
      <c r="I29" s="159">
        <f>I13+I14</f>
        <v>32.86</v>
      </c>
      <c r="J29" s="159">
        <f>J13+J14</f>
        <v>363.1</v>
      </c>
    </row>
    <row r="30" spans="2:11" ht="15" customHeight="1" x14ac:dyDescent="0.25">
      <c r="B30" s="212"/>
      <c r="C30" s="215"/>
      <c r="D30" s="38" t="s">
        <v>80</v>
      </c>
      <c r="E30" s="208"/>
      <c r="F30" s="2">
        <v>200</v>
      </c>
      <c r="G30" s="11">
        <v>0.66200000000000003</v>
      </c>
      <c r="H30" s="11">
        <v>9.0000000000000011E-2</v>
      </c>
      <c r="I30" s="11">
        <v>22.034000000000002</v>
      </c>
      <c r="J30" s="11">
        <v>92.800000000000011</v>
      </c>
    </row>
    <row r="31" spans="2:11" ht="15" customHeight="1" x14ac:dyDescent="0.25">
      <c r="B31" s="212"/>
      <c r="C31" s="215"/>
      <c r="D31" s="38" t="s">
        <v>28</v>
      </c>
      <c r="E31" s="208"/>
      <c r="F31" s="1">
        <v>25</v>
      </c>
      <c r="G31" s="11">
        <v>1.9</v>
      </c>
      <c r="H31" s="11">
        <v>0.20000000000000004</v>
      </c>
      <c r="I31" s="11">
        <v>12.300000000000002</v>
      </c>
      <c r="J31" s="11">
        <v>58.75</v>
      </c>
    </row>
    <row r="32" spans="2:11" ht="15" customHeight="1" x14ac:dyDescent="0.25">
      <c r="B32" s="212"/>
      <c r="C32" s="215"/>
      <c r="D32" s="38" t="s">
        <v>29</v>
      </c>
      <c r="E32" s="208"/>
      <c r="F32" s="1">
        <v>30</v>
      </c>
      <c r="G32" s="11">
        <v>1.9799999999999998</v>
      </c>
      <c r="H32" s="11">
        <v>0.36</v>
      </c>
      <c r="I32" s="11">
        <v>11.88</v>
      </c>
      <c r="J32" s="11">
        <v>59.4</v>
      </c>
    </row>
    <row r="33" spans="2:11" ht="15.75" x14ac:dyDescent="0.25">
      <c r="B33" s="213"/>
      <c r="C33" s="216"/>
      <c r="D33" s="9" t="s">
        <v>15</v>
      </c>
      <c r="E33" s="209"/>
      <c r="F33" s="10">
        <v>598</v>
      </c>
      <c r="G33" s="72">
        <f>SUM(G28:G32)</f>
        <v>22.084</v>
      </c>
      <c r="H33" s="72">
        <v>21.92</v>
      </c>
      <c r="I33" s="72">
        <f>I28+I28+I29+I30+I31+I32</f>
        <v>96.11399999999999</v>
      </c>
      <c r="J33" s="72">
        <f>SUM(J28:J32)</f>
        <v>658.9</v>
      </c>
      <c r="K33" s="67">
        <v>0.25</v>
      </c>
    </row>
  </sheetData>
  <mergeCells count="10">
    <mergeCell ref="E12:E17"/>
    <mergeCell ref="E28:E33"/>
    <mergeCell ref="E20:E26"/>
    <mergeCell ref="B21:B33"/>
    <mergeCell ref="C21:C33"/>
    <mergeCell ref="D27:J27"/>
    <mergeCell ref="B5:B17"/>
    <mergeCell ref="C5:C17"/>
    <mergeCell ref="E4:E10"/>
    <mergeCell ref="D11:J11"/>
  </mergeCells>
  <pageMargins left="0.11811023622047245" right="0.11811023622047245" top="0.15748031496062992" bottom="0.15748031496062992" header="0.31496062992125984" footer="0.31496062992125984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K32"/>
  <sheetViews>
    <sheetView workbookViewId="0">
      <selection activeCell="K25" sqref="K25"/>
    </sheetView>
  </sheetViews>
  <sheetFormatPr defaultRowHeight="15" x14ac:dyDescent="0.25"/>
  <cols>
    <col min="1" max="1" width="9.140625" style="39"/>
    <col min="2" max="2" width="26.85546875" style="39" customWidth="1"/>
    <col min="3" max="3" width="12.7109375" style="39" customWidth="1"/>
    <col min="4" max="4" width="38" style="39" customWidth="1"/>
    <col min="5" max="5" width="14.7109375" style="39" customWidth="1"/>
    <col min="6" max="6" width="9.140625" style="39"/>
    <col min="7" max="7" width="13.42578125" style="39" customWidth="1"/>
    <col min="8" max="8" width="14.42578125" style="39" customWidth="1"/>
    <col min="9" max="9" width="12.140625" style="39" customWidth="1"/>
    <col min="10" max="10" width="12.85546875" style="39" customWidth="1"/>
    <col min="11" max="16384" width="9.140625" style="39"/>
  </cols>
  <sheetData>
    <row r="2" spans="2:11" ht="18.75" x14ac:dyDescent="0.25">
      <c r="B2" s="149" t="s">
        <v>56</v>
      </c>
      <c r="C2" s="41"/>
      <c r="D2" s="41"/>
      <c r="E2" s="41"/>
      <c r="F2" s="41"/>
      <c r="G2" s="41"/>
      <c r="H2" s="41"/>
      <c r="I2" s="41"/>
      <c r="J2" s="41"/>
    </row>
    <row r="3" spans="2:11" x14ac:dyDescent="0.25">
      <c r="B3" s="41"/>
      <c r="C3" s="41"/>
      <c r="D3" s="41"/>
      <c r="E3" s="41"/>
      <c r="F3" s="41"/>
      <c r="G3" s="41"/>
      <c r="H3" s="41"/>
      <c r="I3" s="41"/>
      <c r="J3" s="41"/>
    </row>
    <row r="6" spans="2:11" x14ac:dyDescent="0.25">
      <c r="B6" s="150" t="s">
        <v>57</v>
      </c>
      <c r="C6" s="153" t="s">
        <v>58</v>
      </c>
      <c r="D6" s="152" t="s">
        <v>59</v>
      </c>
      <c r="E6" s="210" t="s">
        <v>64</v>
      </c>
      <c r="F6" s="157" t="s">
        <v>26</v>
      </c>
      <c r="G6" s="154" t="s">
        <v>60</v>
      </c>
      <c r="H6" s="154" t="s">
        <v>61</v>
      </c>
      <c r="I6" s="154" t="s">
        <v>62</v>
      </c>
      <c r="J6" s="154" t="s">
        <v>63</v>
      </c>
    </row>
    <row r="7" spans="2:11" ht="30" customHeight="1" x14ac:dyDescent="0.25">
      <c r="B7" s="218" t="s">
        <v>146</v>
      </c>
      <c r="C7" s="219" t="s">
        <v>86</v>
      </c>
      <c r="D7" s="38" t="s">
        <v>156</v>
      </c>
      <c r="E7" s="210"/>
      <c r="F7" s="6" t="s">
        <v>157</v>
      </c>
      <c r="G7" s="11">
        <v>16.02</v>
      </c>
      <c r="H7" s="11">
        <v>18.13</v>
      </c>
      <c r="I7" s="11">
        <v>42.98</v>
      </c>
      <c r="J7" s="11">
        <v>386.4</v>
      </c>
    </row>
    <row r="8" spans="2:11" ht="32.25" customHeight="1" x14ac:dyDescent="0.25">
      <c r="B8" s="218"/>
      <c r="C8" s="219"/>
      <c r="D8" s="38" t="s">
        <v>110</v>
      </c>
      <c r="E8" s="210"/>
      <c r="F8" s="2" t="s">
        <v>51</v>
      </c>
      <c r="G8" s="11">
        <v>0.23499999999999999</v>
      </c>
      <c r="H8" s="11">
        <v>0.09</v>
      </c>
      <c r="I8" s="11">
        <v>12.424999999999999</v>
      </c>
      <c r="J8" s="11">
        <v>54.2</v>
      </c>
    </row>
    <row r="9" spans="2:11" x14ac:dyDescent="0.25">
      <c r="B9" s="218"/>
      <c r="C9" s="219"/>
      <c r="D9" s="38" t="s">
        <v>28</v>
      </c>
      <c r="E9" s="210"/>
      <c r="F9" s="2">
        <v>25</v>
      </c>
      <c r="G9" s="11">
        <v>1.9</v>
      </c>
      <c r="H9" s="11">
        <v>0.2</v>
      </c>
      <c r="I9" s="11">
        <v>12.3</v>
      </c>
      <c r="J9" s="11">
        <v>58.75</v>
      </c>
    </row>
    <row r="10" spans="2:11" ht="15" customHeight="1" x14ac:dyDescent="0.25">
      <c r="B10" s="218"/>
      <c r="C10" s="219"/>
      <c r="D10" s="38" t="s">
        <v>29</v>
      </c>
      <c r="E10" s="210"/>
      <c r="F10" s="1">
        <v>30</v>
      </c>
      <c r="G10" s="11">
        <v>1.9799999999999998</v>
      </c>
      <c r="H10" s="11">
        <v>0.36</v>
      </c>
      <c r="I10" s="11">
        <v>11.88</v>
      </c>
      <c r="J10" s="11">
        <v>59.4</v>
      </c>
    </row>
    <row r="11" spans="2:11" ht="15.75" x14ac:dyDescent="0.25">
      <c r="B11" s="218"/>
      <c r="C11" s="219"/>
      <c r="D11" s="95" t="s">
        <v>15</v>
      </c>
      <c r="E11" s="210"/>
      <c r="F11" s="169">
        <v>500</v>
      </c>
      <c r="G11" s="132">
        <v>20.134999999999998</v>
      </c>
      <c r="H11" s="132">
        <v>18.779999999999998</v>
      </c>
      <c r="I11" s="132">
        <v>79.584999999999994</v>
      </c>
      <c r="J11" s="132">
        <v>558.75</v>
      </c>
      <c r="K11" s="67">
        <v>0.25</v>
      </c>
    </row>
    <row r="12" spans="2:11" x14ac:dyDescent="0.25">
      <c r="B12" s="218"/>
      <c r="C12" s="219"/>
      <c r="D12" s="220"/>
      <c r="E12" s="221"/>
      <c r="F12" s="221"/>
      <c r="G12" s="221"/>
      <c r="H12" s="221"/>
      <c r="I12" s="221"/>
      <c r="J12" s="222"/>
    </row>
    <row r="13" spans="2:11" x14ac:dyDescent="0.25">
      <c r="B13" s="218"/>
      <c r="C13" s="219"/>
      <c r="D13" s="38" t="s">
        <v>114</v>
      </c>
      <c r="E13" s="223" t="s">
        <v>65</v>
      </c>
      <c r="F13" s="6">
        <v>90</v>
      </c>
      <c r="G13" s="11">
        <v>10.8</v>
      </c>
      <c r="H13" s="11">
        <v>13.5</v>
      </c>
      <c r="I13" s="11">
        <v>0.9</v>
      </c>
      <c r="J13" s="11">
        <v>169.3</v>
      </c>
    </row>
    <row r="14" spans="2:11" ht="28.5" x14ac:dyDescent="0.25">
      <c r="B14" s="218"/>
      <c r="C14" s="219"/>
      <c r="D14" s="38" t="s">
        <v>108</v>
      </c>
      <c r="E14" s="223"/>
      <c r="F14" s="2" t="s">
        <v>73</v>
      </c>
      <c r="G14" s="11">
        <v>4.085</v>
      </c>
      <c r="H14" s="11">
        <v>5.08</v>
      </c>
      <c r="I14" s="11">
        <v>42.261000000000003</v>
      </c>
      <c r="J14" s="11">
        <v>216.9</v>
      </c>
    </row>
    <row r="15" spans="2:11" x14ac:dyDescent="0.25">
      <c r="B15" s="218"/>
      <c r="C15" s="219"/>
      <c r="D15" s="38" t="s">
        <v>110</v>
      </c>
      <c r="E15" s="223"/>
      <c r="F15" s="2" t="s">
        <v>51</v>
      </c>
      <c r="G15" s="11">
        <v>0.23499999999999999</v>
      </c>
      <c r="H15" s="11">
        <v>0.09</v>
      </c>
      <c r="I15" s="11">
        <v>12.424999999999999</v>
      </c>
      <c r="J15" s="11">
        <v>54.2</v>
      </c>
    </row>
    <row r="16" spans="2:11" x14ac:dyDescent="0.25">
      <c r="B16" s="218"/>
      <c r="C16" s="219"/>
      <c r="D16" s="38" t="s">
        <v>28</v>
      </c>
      <c r="E16" s="223"/>
      <c r="F16" s="1">
        <v>25</v>
      </c>
      <c r="G16" s="11">
        <v>1.9</v>
      </c>
      <c r="H16" s="11">
        <v>0.2</v>
      </c>
      <c r="I16" s="11">
        <v>12.3</v>
      </c>
      <c r="J16" s="11">
        <v>58.75</v>
      </c>
    </row>
    <row r="17" spans="2:11" x14ac:dyDescent="0.25">
      <c r="B17" s="218"/>
      <c r="C17" s="219"/>
      <c r="D17" s="38" t="s">
        <v>29</v>
      </c>
      <c r="E17" s="223"/>
      <c r="F17" s="1">
        <v>30</v>
      </c>
      <c r="G17" s="11">
        <v>1.9799999999999998</v>
      </c>
      <c r="H17" s="11">
        <v>0.36</v>
      </c>
      <c r="I17" s="11">
        <v>11.88</v>
      </c>
      <c r="J17" s="11">
        <v>59.4</v>
      </c>
    </row>
    <row r="18" spans="2:11" ht="15.75" x14ac:dyDescent="0.25">
      <c r="B18" s="218"/>
      <c r="C18" s="219"/>
      <c r="D18" s="95" t="s">
        <v>15</v>
      </c>
      <c r="E18" s="223"/>
      <c r="F18" s="4">
        <v>528</v>
      </c>
      <c r="G18" s="8">
        <f>SUM(G13:G17)</f>
        <v>19</v>
      </c>
      <c r="H18" s="8">
        <f>SUM(H13:H17)</f>
        <v>19.229999999999997</v>
      </c>
      <c r="I18" s="8">
        <f>SUM(I13:I17)</f>
        <v>79.765999999999991</v>
      </c>
      <c r="J18" s="8">
        <f>SUM(J13:J17)</f>
        <v>558.55000000000007</v>
      </c>
      <c r="K18" s="67">
        <v>0.25</v>
      </c>
    </row>
    <row r="20" spans="2:11" x14ac:dyDescent="0.25">
      <c r="B20" s="150" t="s">
        <v>57</v>
      </c>
      <c r="C20" s="153" t="s">
        <v>58</v>
      </c>
      <c r="D20" s="152" t="s">
        <v>59</v>
      </c>
      <c r="E20" s="210" t="s">
        <v>64</v>
      </c>
      <c r="F20" s="157" t="s">
        <v>26</v>
      </c>
      <c r="G20" s="154" t="s">
        <v>60</v>
      </c>
      <c r="H20" s="154" t="s">
        <v>61</v>
      </c>
      <c r="I20" s="154" t="s">
        <v>62</v>
      </c>
      <c r="J20" s="154" t="s">
        <v>63</v>
      </c>
    </row>
    <row r="21" spans="2:11" ht="42.75" x14ac:dyDescent="0.25">
      <c r="B21" s="218" t="s">
        <v>146</v>
      </c>
      <c r="C21" s="219" t="s">
        <v>99</v>
      </c>
      <c r="D21" s="38" t="s">
        <v>156</v>
      </c>
      <c r="E21" s="210"/>
      <c r="F21" s="2" t="s">
        <v>172</v>
      </c>
      <c r="G21" s="11">
        <v>17.904</v>
      </c>
      <c r="H21" s="11">
        <v>21.213999999999999</v>
      </c>
      <c r="I21" s="11">
        <v>47.963999999999999</v>
      </c>
      <c r="J21" s="11">
        <v>442.6</v>
      </c>
    </row>
    <row r="22" spans="2:11" x14ac:dyDescent="0.25">
      <c r="B22" s="218"/>
      <c r="C22" s="219"/>
      <c r="D22" s="38" t="s">
        <v>110</v>
      </c>
      <c r="E22" s="210"/>
      <c r="F22" s="2" t="s">
        <v>51</v>
      </c>
      <c r="G22" s="11">
        <v>0.23499999999999999</v>
      </c>
      <c r="H22" s="11">
        <v>0.09</v>
      </c>
      <c r="I22" s="11">
        <v>12.424999999999999</v>
      </c>
      <c r="J22" s="11">
        <v>54.2</v>
      </c>
    </row>
    <row r="23" spans="2:11" x14ac:dyDescent="0.25">
      <c r="B23" s="218"/>
      <c r="C23" s="219"/>
      <c r="D23" s="38" t="s">
        <v>28</v>
      </c>
      <c r="E23" s="210"/>
      <c r="F23" s="1">
        <v>30</v>
      </c>
      <c r="G23" s="11">
        <v>2.2799999999999998</v>
      </c>
      <c r="H23" s="11">
        <v>0.24</v>
      </c>
      <c r="I23" s="11">
        <v>14.76</v>
      </c>
      <c r="J23" s="11">
        <v>70.5</v>
      </c>
    </row>
    <row r="24" spans="2:11" x14ac:dyDescent="0.25">
      <c r="B24" s="218"/>
      <c r="C24" s="219"/>
      <c r="D24" s="38" t="s">
        <v>29</v>
      </c>
      <c r="E24" s="210"/>
      <c r="F24" s="1">
        <v>40</v>
      </c>
      <c r="G24" s="11">
        <v>2.64</v>
      </c>
      <c r="H24" s="11">
        <v>0.48000000000000004</v>
      </c>
      <c r="I24" s="11">
        <v>15.840000000000003</v>
      </c>
      <c r="J24" s="11">
        <v>79.200000000000017</v>
      </c>
    </row>
    <row r="25" spans="2:11" ht="15.75" x14ac:dyDescent="0.25">
      <c r="B25" s="218"/>
      <c r="C25" s="219"/>
      <c r="D25" s="95" t="s">
        <v>15</v>
      </c>
      <c r="E25" s="210"/>
      <c r="F25" s="4">
        <v>553</v>
      </c>
      <c r="G25" s="8">
        <v>23.059000000000001</v>
      </c>
      <c r="H25" s="8">
        <v>22.023999999999997</v>
      </c>
      <c r="I25" s="8">
        <v>90.989000000000004</v>
      </c>
      <c r="J25" s="8">
        <v>646.5</v>
      </c>
      <c r="K25" s="67">
        <v>0.25</v>
      </c>
    </row>
    <row r="26" spans="2:11" x14ac:dyDescent="0.25">
      <c r="B26" s="218"/>
      <c r="C26" s="219"/>
    </row>
    <row r="27" spans="2:11" x14ac:dyDescent="0.25">
      <c r="B27" s="218"/>
      <c r="C27" s="219"/>
      <c r="D27" s="38" t="s">
        <v>114</v>
      </c>
      <c r="E27" s="223"/>
      <c r="F27" s="6">
        <v>100</v>
      </c>
      <c r="G27" s="11">
        <v>12</v>
      </c>
      <c r="H27" s="11">
        <v>15</v>
      </c>
      <c r="I27" s="11">
        <v>0.9</v>
      </c>
      <c r="J27" s="11">
        <v>187</v>
      </c>
    </row>
    <row r="28" spans="2:11" x14ac:dyDescent="0.25">
      <c r="B28" s="218"/>
      <c r="C28" s="219"/>
      <c r="D28" s="38" t="s">
        <v>144</v>
      </c>
      <c r="E28" s="223"/>
      <c r="F28" s="2">
        <v>200</v>
      </c>
      <c r="G28" s="11">
        <v>7.47</v>
      </c>
      <c r="H28" s="11">
        <v>8.09</v>
      </c>
      <c r="I28" s="11">
        <v>36.979999999999997</v>
      </c>
      <c r="J28" s="11">
        <v>252</v>
      </c>
    </row>
    <row r="29" spans="2:11" x14ac:dyDescent="0.25">
      <c r="B29" s="218"/>
      <c r="C29" s="219"/>
      <c r="D29" s="38" t="s">
        <v>110</v>
      </c>
      <c r="E29" s="223"/>
      <c r="F29" s="2" t="s">
        <v>51</v>
      </c>
      <c r="G29" s="11">
        <v>0.23499999999999999</v>
      </c>
      <c r="H29" s="11">
        <v>0.09</v>
      </c>
      <c r="I29" s="11">
        <v>12.424999999999999</v>
      </c>
      <c r="J29" s="11">
        <v>54.2</v>
      </c>
    </row>
    <row r="30" spans="2:11" x14ac:dyDescent="0.25">
      <c r="B30" s="218"/>
      <c r="C30" s="219"/>
      <c r="D30" s="38" t="s">
        <v>28</v>
      </c>
      <c r="E30" s="223"/>
      <c r="F30" s="2">
        <v>20</v>
      </c>
      <c r="G30" s="11">
        <v>1.52</v>
      </c>
      <c r="H30" s="11">
        <v>0.16000000000000003</v>
      </c>
      <c r="I30" s="11">
        <v>9.8400000000000016</v>
      </c>
      <c r="J30" s="11">
        <v>47.000000000000007</v>
      </c>
    </row>
    <row r="31" spans="2:11" x14ac:dyDescent="0.25">
      <c r="B31" s="218"/>
      <c r="C31" s="219"/>
      <c r="D31" s="38" t="s">
        <v>29</v>
      </c>
      <c r="E31" s="223"/>
      <c r="F31" s="1">
        <v>30</v>
      </c>
      <c r="G31" s="11">
        <v>1.98</v>
      </c>
      <c r="H31" s="11">
        <v>0.36</v>
      </c>
      <c r="I31" s="11">
        <v>11.88</v>
      </c>
      <c r="J31" s="11">
        <v>59.400000000000006</v>
      </c>
    </row>
    <row r="32" spans="2:11" ht="15.75" x14ac:dyDescent="0.25">
      <c r="B32" s="218"/>
      <c r="C32" s="219"/>
      <c r="D32" s="95" t="s">
        <v>15</v>
      </c>
      <c r="E32" s="223"/>
      <c r="F32" s="4">
        <v>570</v>
      </c>
      <c r="G32" s="8">
        <f>G27+G28+G29+G30+G31</f>
        <v>23.204999999999998</v>
      </c>
      <c r="H32" s="8">
        <f>H27+H28+H29+H30+H31</f>
        <v>23.7</v>
      </c>
      <c r="I32" s="8">
        <f>I27+I28+I29+I29+I30+I30+I31</f>
        <v>94.289999999999992</v>
      </c>
      <c r="J32" s="8">
        <f>J27+J28+J29+J30+J30+J31</f>
        <v>646.6</v>
      </c>
      <c r="K32" s="67">
        <v>0.25</v>
      </c>
    </row>
  </sheetData>
  <mergeCells count="9">
    <mergeCell ref="E6:E11"/>
    <mergeCell ref="B7:B18"/>
    <mergeCell ref="C7:C18"/>
    <mergeCell ref="E13:E18"/>
    <mergeCell ref="E20:E25"/>
    <mergeCell ref="B21:B32"/>
    <mergeCell ref="C21:C32"/>
    <mergeCell ref="E27:E32"/>
    <mergeCell ref="D12:J12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workbookViewId="0">
      <selection sqref="A1:Q1"/>
    </sheetView>
  </sheetViews>
  <sheetFormatPr defaultRowHeight="15" x14ac:dyDescent="0.25"/>
  <cols>
    <col min="1" max="1" width="24.5703125" style="17" customWidth="1"/>
    <col min="2" max="2" width="9.5703125" style="17" bestFit="1" customWidth="1"/>
    <col min="3" max="3" width="10.5703125" style="17" customWidth="1"/>
    <col min="4" max="4" width="26.140625" style="17" customWidth="1"/>
    <col min="5" max="6" width="10.5703125" style="17" customWidth="1"/>
    <col min="7" max="7" width="24" style="17" customWidth="1"/>
    <col min="8" max="9" width="9.5703125" style="17" bestFit="1" customWidth="1"/>
    <col min="10" max="10" width="22.5703125" style="17" customWidth="1"/>
    <col min="11" max="12" width="9.5703125" style="17" bestFit="1" customWidth="1"/>
    <col min="13" max="13" width="24.140625" style="17" customWidth="1"/>
    <col min="14" max="15" width="9.5703125" style="17" bestFit="1" customWidth="1"/>
    <col min="16" max="16" width="27.7109375" style="17" customWidth="1"/>
    <col min="17" max="18" width="9.5703125" style="17" bestFit="1" customWidth="1"/>
    <col min="19" max="16384" width="9.140625" style="17"/>
  </cols>
  <sheetData>
    <row r="1" spans="1:18" ht="15" customHeight="1" x14ac:dyDescent="0.25">
      <c r="A1" s="224" t="s">
        <v>187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164"/>
    </row>
    <row r="2" spans="1:18" x14ac:dyDescent="0.25">
      <c r="A2" s="224"/>
      <c r="B2" s="224"/>
      <c r="C2" s="224"/>
      <c r="D2" s="224"/>
      <c r="E2" s="224"/>
      <c r="F2" s="224"/>
      <c r="G2" s="224"/>
      <c r="H2" s="164"/>
      <c r="I2" s="164"/>
      <c r="J2" s="164"/>
      <c r="K2" s="164"/>
      <c r="L2" s="224"/>
      <c r="M2" s="224"/>
      <c r="N2" s="224"/>
      <c r="O2" s="224"/>
      <c r="P2" s="164"/>
      <c r="Q2" s="164"/>
      <c r="R2" s="164"/>
    </row>
    <row r="3" spans="1:18" ht="15" customHeight="1" x14ac:dyDescent="0.25">
      <c r="A3" s="225" t="s">
        <v>66</v>
      </c>
      <c r="B3" s="225"/>
      <c r="C3" s="225"/>
      <c r="D3" s="225"/>
      <c r="E3" s="225"/>
      <c r="F3" s="225"/>
      <c r="G3" s="225"/>
      <c r="H3" s="164"/>
      <c r="I3" s="164"/>
      <c r="J3" s="164"/>
      <c r="K3" s="164"/>
      <c r="L3" s="164"/>
      <c r="M3" s="232" t="s">
        <v>106</v>
      </c>
      <c r="N3" s="232"/>
      <c r="O3" s="232"/>
      <c r="P3" s="164"/>
      <c r="Q3" s="164"/>
      <c r="R3" s="164"/>
    </row>
    <row r="4" spans="1:18" x14ac:dyDescent="0.25">
      <c r="A4" s="226" t="s">
        <v>25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8"/>
    </row>
    <row r="5" spans="1:18" x14ac:dyDescent="0.25">
      <c r="A5" s="226" t="s">
        <v>14</v>
      </c>
      <c r="B5" s="227"/>
      <c r="C5" s="228"/>
      <c r="D5" s="226" t="s">
        <v>16</v>
      </c>
      <c r="E5" s="227"/>
      <c r="F5" s="228"/>
      <c r="G5" s="226" t="s">
        <v>17</v>
      </c>
      <c r="H5" s="227"/>
      <c r="I5" s="228"/>
      <c r="J5" s="226" t="s">
        <v>19</v>
      </c>
      <c r="K5" s="227"/>
      <c r="L5" s="228"/>
      <c r="M5" s="231" t="s">
        <v>20</v>
      </c>
      <c r="N5" s="231"/>
      <c r="O5" s="231"/>
      <c r="P5" s="226" t="s">
        <v>21</v>
      </c>
      <c r="Q5" s="227"/>
      <c r="R5" s="228"/>
    </row>
    <row r="6" spans="1:18" ht="26.25" customHeight="1" x14ac:dyDescent="0.25">
      <c r="A6" s="18" t="s">
        <v>0</v>
      </c>
      <c r="B6" s="229" t="s">
        <v>26</v>
      </c>
      <c r="C6" s="230"/>
      <c r="D6" s="18" t="s">
        <v>0</v>
      </c>
      <c r="E6" s="229" t="s">
        <v>26</v>
      </c>
      <c r="F6" s="230"/>
      <c r="G6" s="19" t="s">
        <v>0</v>
      </c>
      <c r="H6" s="229" t="s">
        <v>26</v>
      </c>
      <c r="I6" s="230"/>
      <c r="J6" s="18" t="s">
        <v>0</v>
      </c>
      <c r="K6" s="229" t="s">
        <v>26</v>
      </c>
      <c r="L6" s="230"/>
      <c r="M6" s="18" t="s">
        <v>0</v>
      </c>
      <c r="N6" s="229" t="s">
        <v>26</v>
      </c>
      <c r="O6" s="230"/>
      <c r="P6" s="18" t="s">
        <v>0</v>
      </c>
      <c r="Q6" s="229" t="s">
        <v>26</v>
      </c>
      <c r="R6" s="230"/>
    </row>
    <row r="7" spans="1:18" ht="25.5" x14ac:dyDescent="0.25">
      <c r="A7" s="20"/>
      <c r="B7" s="21" t="s">
        <v>67</v>
      </c>
      <c r="C7" s="16" t="s">
        <v>94</v>
      </c>
      <c r="D7" s="20"/>
      <c r="E7" s="21" t="s">
        <v>67</v>
      </c>
      <c r="F7" s="16" t="s">
        <v>94</v>
      </c>
      <c r="G7" s="19"/>
      <c r="H7" s="21" t="s">
        <v>67</v>
      </c>
      <c r="I7" s="16" t="s">
        <v>94</v>
      </c>
      <c r="J7" s="20"/>
      <c r="K7" s="21" t="s">
        <v>67</v>
      </c>
      <c r="L7" s="16" t="s">
        <v>94</v>
      </c>
      <c r="M7" s="20"/>
      <c r="N7" s="21" t="s">
        <v>67</v>
      </c>
      <c r="O7" s="16" t="s">
        <v>94</v>
      </c>
      <c r="P7" s="20"/>
      <c r="Q7" s="21" t="s">
        <v>67</v>
      </c>
      <c r="R7" s="20"/>
    </row>
    <row r="8" spans="1:18" ht="44.25" customHeight="1" x14ac:dyDescent="0.25">
      <c r="A8" s="15" t="s">
        <v>153</v>
      </c>
      <c r="B8" s="23">
        <v>60</v>
      </c>
      <c r="C8" s="23">
        <v>100</v>
      </c>
      <c r="D8" s="13" t="s">
        <v>30</v>
      </c>
      <c r="E8" s="22">
        <v>100</v>
      </c>
      <c r="F8" s="23">
        <v>100</v>
      </c>
      <c r="G8" s="15" t="s">
        <v>43</v>
      </c>
      <c r="H8" s="23">
        <v>10</v>
      </c>
      <c r="I8" s="23">
        <v>10</v>
      </c>
      <c r="J8" s="15" t="s">
        <v>161</v>
      </c>
      <c r="K8" s="23">
        <v>60</v>
      </c>
      <c r="L8" s="23">
        <v>100</v>
      </c>
      <c r="M8" s="13" t="s">
        <v>43</v>
      </c>
      <c r="N8" s="22">
        <v>15</v>
      </c>
      <c r="O8" s="22">
        <v>10</v>
      </c>
      <c r="P8" s="15" t="s">
        <v>152</v>
      </c>
      <c r="Q8" s="22">
        <v>80</v>
      </c>
      <c r="R8" s="22">
        <v>100</v>
      </c>
    </row>
    <row r="9" spans="1:18" ht="63" customHeight="1" x14ac:dyDescent="0.25">
      <c r="A9" s="13" t="s">
        <v>165</v>
      </c>
      <c r="B9" s="24" t="s">
        <v>42</v>
      </c>
      <c r="C9" s="24" t="s">
        <v>42</v>
      </c>
      <c r="D9" s="13" t="s">
        <v>148</v>
      </c>
      <c r="E9" s="24" t="s">
        <v>151</v>
      </c>
      <c r="F9" s="24" t="s">
        <v>151</v>
      </c>
      <c r="G9" s="13" t="s">
        <v>93</v>
      </c>
      <c r="H9" s="24" t="s">
        <v>23</v>
      </c>
      <c r="I9" s="24" t="s">
        <v>23</v>
      </c>
      <c r="J9" s="13" t="s">
        <v>164</v>
      </c>
      <c r="K9" s="24" t="s">
        <v>42</v>
      </c>
      <c r="L9" s="24" t="s">
        <v>42</v>
      </c>
      <c r="M9" s="13" t="s">
        <v>178</v>
      </c>
      <c r="N9" s="25" t="s">
        <v>96</v>
      </c>
      <c r="O9" s="25" t="s">
        <v>96</v>
      </c>
      <c r="P9" s="13" t="s">
        <v>147</v>
      </c>
      <c r="Q9" s="25">
        <v>90</v>
      </c>
      <c r="R9" s="24" t="s">
        <v>42</v>
      </c>
    </row>
    <row r="10" spans="1:18" ht="73.5" customHeight="1" x14ac:dyDescent="0.25">
      <c r="A10" s="13" t="s">
        <v>68</v>
      </c>
      <c r="B10" s="25" t="s">
        <v>18</v>
      </c>
      <c r="C10" s="25" t="s">
        <v>18</v>
      </c>
      <c r="D10" s="13" t="s">
        <v>163</v>
      </c>
      <c r="E10" s="24" t="s">
        <v>18</v>
      </c>
      <c r="F10" s="25" t="s">
        <v>73</v>
      </c>
      <c r="G10" s="15" t="s">
        <v>95</v>
      </c>
      <c r="H10" s="26">
        <v>150</v>
      </c>
      <c r="I10" s="26">
        <v>180</v>
      </c>
      <c r="J10" s="13" t="s">
        <v>38</v>
      </c>
      <c r="K10" s="25" t="s">
        <v>100</v>
      </c>
      <c r="L10" s="25" t="s">
        <v>100</v>
      </c>
      <c r="M10" s="174" t="s">
        <v>181</v>
      </c>
      <c r="N10" s="175" t="s">
        <v>159</v>
      </c>
      <c r="O10" s="175">
        <v>200</v>
      </c>
      <c r="P10" s="33" t="s">
        <v>101</v>
      </c>
      <c r="Q10" s="23" t="s">
        <v>100</v>
      </c>
      <c r="R10" s="25" t="s">
        <v>100</v>
      </c>
    </row>
    <row r="11" spans="1:18" ht="45" customHeight="1" x14ac:dyDescent="0.25">
      <c r="A11" s="15" t="s">
        <v>82</v>
      </c>
      <c r="B11" s="23">
        <v>200</v>
      </c>
      <c r="C11" s="23">
        <v>200</v>
      </c>
      <c r="D11" s="15" t="s">
        <v>27</v>
      </c>
      <c r="E11" s="23" t="s">
        <v>50</v>
      </c>
      <c r="F11" s="23" t="s">
        <v>50</v>
      </c>
      <c r="G11" s="13" t="s">
        <v>69</v>
      </c>
      <c r="H11" s="25" t="s">
        <v>51</v>
      </c>
      <c r="I11" s="25" t="s">
        <v>51</v>
      </c>
      <c r="J11" s="13" t="s">
        <v>111</v>
      </c>
      <c r="K11" s="25" t="s">
        <v>124</v>
      </c>
      <c r="L11" s="25" t="s">
        <v>124</v>
      </c>
      <c r="M11" s="13" t="s">
        <v>180</v>
      </c>
      <c r="N11" s="25">
        <v>200</v>
      </c>
      <c r="O11" s="23">
        <v>200</v>
      </c>
      <c r="P11" s="13" t="s">
        <v>69</v>
      </c>
      <c r="Q11" s="25" t="s">
        <v>51</v>
      </c>
      <c r="R11" s="25" t="s">
        <v>51</v>
      </c>
    </row>
    <row r="12" spans="1:18" x14ac:dyDescent="0.25">
      <c r="A12" s="13" t="s">
        <v>28</v>
      </c>
      <c r="B12" s="22" t="s">
        <v>91</v>
      </c>
      <c r="C12" s="22">
        <v>25</v>
      </c>
      <c r="D12" s="13" t="s">
        <v>28</v>
      </c>
      <c r="E12" s="22" t="s">
        <v>91</v>
      </c>
      <c r="F12" s="22" t="s">
        <v>91</v>
      </c>
      <c r="G12" s="13" t="s">
        <v>28</v>
      </c>
      <c r="H12" s="22" t="s">
        <v>91</v>
      </c>
      <c r="I12" s="22">
        <v>20</v>
      </c>
      <c r="J12" s="13" t="s">
        <v>28</v>
      </c>
      <c r="K12" s="22">
        <v>30</v>
      </c>
      <c r="L12" s="22">
        <v>20</v>
      </c>
      <c r="M12" s="13" t="s">
        <v>28</v>
      </c>
      <c r="N12" s="22">
        <v>45</v>
      </c>
      <c r="O12" s="22" t="s">
        <v>91</v>
      </c>
      <c r="P12" s="13"/>
      <c r="Q12" s="22"/>
      <c r="R12" s="22"/>
    </row>
    <row r="13" spans="1:18" x14ac:dyDescent="0.25">
      <c r="A13" s="13" t="s">
        <v>29</v>
      </c>
      <c r="B13" s="22">
        <v>30</v>
      </c>
      <c r="C13" s="22">
        <v>30</v>
      </c>
      <c r="D13" s="13" t="s">
        <v>29</v>
      </c>
      <c r="E13" s="22">
        <v>30</v>
      </c>
      <c r="F13" s="22">
        <v>30</v>
      </c>
      <c r="G13" s="13" t="s">
        <v>29</v>
      </c>
      <c r="H13" s="22">
        <v>50</v>
      </c>
      <c r="I13" s="22">
        <v>40</v>
      </c>
      <c r="J13" s="13" t="s">
        <v>29</v>
      </c>
      <c r="K13" s="22">
        <v>40</v>
      </c>
      <c r="L13" s="22">
        <v>30</v>
      </c>
      <c r="M13" s="13" t="s">
        <v>29</v>
      </c>
      <c r="N13" s="22" t="s">
        <v>91</v>
      </c>
      <c r="O13" s="22">
        <v>40</v>
      </c>
      <c r="P13" s="13" t="s">
        <v>29</v>
      </c>
      <c r="Q13" s="22">
        <v>30</v>
      </c>
      <c r="R13" s="22">
        <v>50</v>
      </c>
    </row>
    <row r="14" spans="1:18" x14ac:dyDescent="0.25">
      <c r="A14" s="27" t="s">
        <v>15</v>
      </c>
      <c r="B14" s="28">
        <v>535</v>
      </c>
      <c r="C14" s="28">
        <v>600</v>
      </c>
      <c r="D14" s="27" t="s">
        <v>15</v>
      </c>
      <c r="E14" s="28">
        <v>545</v>
      </c>
      <c r="F14" s="28">
        <v>573</v>
      </c>
      <c r="G14" s="27" t="s">
        <v>15</v>
      </c>
      <c r="H14" s="28">
        <v>510</v>
      </c>
      <c r="I14" s="28">
        <v>550</v>
      </c>
      <c r="J14" s="27" t="s">
        <v>15</v>
      </c>
      <c r="K14" s="28">
        <v>573</v>
      </c>
      <c r="L14" s="28">
        <v>603</v>
      </c>
      <c r="M14" s="29" t="s">
        <v>15</v>
      </c>
      <c r="N14" s="28">
        <v>545</v>
      </c>
      <c r="O14" s="28">
        <v>550</v>
      </c>
      <c r="P14" s="27" t="s">
        <v>15</v>
      </c>
      <c r="Q14" s="28">
        <v>553</v>
      </c>
      <c r="R14" s="123">
        <v>593</v>
      </c>
    </row>
    <row r="15" spans="1:18" x14ac:dyDescent="0.25">
      <c r="A15" s="30" t="s">
        <v>60</v>
      </c>
      <c r="B15" s="147">
        <v>19.18</v>
      </c>
      <c r="C15" s="147">
        <v>21.5</v>
      </c>
      <c r="D15" s="148"/>
      <c r="E15" s="147">
        <v>16.100000000000001</v>
      </c>
      <c r="F15" s="147">
        <v>18.149999999999999</v>
      </c>
      <c r="G15" s="30"/>
      <c r="H15" s="147">
        <v>20.2</v>
      </c>
      <c r="I15" s="147">
        <v>21.82</v>
      </c>
      <c r="J15" s="148"/>
      <c r="K15" s="147">
        <v>19.39</v>
      </c>
      <c r="L15" s="147">
        <v>18.690000000000001</v>
      </c>
      <c r="M15" s="148"/>
      <c r="N15" s="147">
        <v>20.09</v>
      </c>
      <c r="O15" s="147">
        <v>18.25</v>
      </c>
      <c r="P15" s="148"/>
      <c r="Q15" s="147">
        <v>19.940000000000001</v>
      </c>
      <c r="R15" s="147">
        <v>21.96</v>
      </c>
    </row>
    <row r="16" spans="1:18" x14ac:dyDescent="0.25">
      <c r="A16" s="30" t="s">
        <v>61</v>
      </c>
      <c r="B16" s="147">
        <v>20.69</v>
      </c>
      <c r="C16" s="147">
        <v>24.1</v>
      </c>
      <c r="D16" s="148"/>
      <c r="E16" s="147">
        <v>16.07</v>
      </c>
      <c r="F16" s="147">
        <v>17.61</v>
      </c>
      <c r="G16" s="30"/>
      <c r="H16" s="147">
        <v>20.36</v>
      </c>
      <c r="I16" s="147">
        <v>21.86</v>
      </c>
      <c r="J16" s="148"/>
      <c r="K16" s="147">
        <v>20.02</v>
      </c>
      <c r="L16" s="147">
        <v>19.260000000000002</v>
      </c>
      <c r="M16" s="148"/>
      <c r="N16" s="147">
        <v>20.079999999999998</v>
      </c>
      <c r="O16" s="147">
        <v>19.27</v>
      </c>
      <c r="P16" s="148"/>
      <c r="Q16" s="147">
        <v>20.18</v>
      </c>
      <c r="R16" s="147">
        <v>22.15</v>
      </c>
    </row>
    <row r="17" spans="1:18" x14ac:dyDescent="0.25">
      <c r="A17" s="14" t="s">
        <v>62</v>
      </c>
      <c r="B17" s="147">
        <v>84.8</v>
      </c>
      <c r="C17" s="147">
        <v>100.51</v>
      </c>
      <c r="D17" s="148"/>
      <c r="E17" s="147">
        <v>64.010000000000005</v>
      </c>
      <c r="F17" s="147">
        <v>72.88</v>
      </c>
      <c r="G17" s="14"/>
      <c r="H17" s="147">
        <v>79.97</v>
      </c>
      <c r="I17" s="147">
        <v>93.79</v>
      </c>
      <c r="J17" s="148"/>
      <c r="K17" s="147">
        <v>81.72</v>
      </c>
      <c r="L17" s="147">
        <v>76.760000000000005</v>
      </c>
      <c r="M17" s="148"/>
      <c r="N17" s="147">
        <v>83.92</v>
      </c>
      <c r="O17" s="147">
        <v>80.42</v>
      </c>
      <c r="P17" s="148"/>
      <c r="Q17" s="147">
        <v>80.569999999999993</v>
      </c>
      <c r="R17" s="147">
        <v>91.94</v>
      </c>
    </row>
    <row r="18" spans="1:18" x14ac:dyDescent="0.25">
      <c r="A18" s="14" t="s">
        <v>63</v>
      </c>
      <c r="B18" s="147">
        <v>590.41</v>
      </c>
      <c r="C18" s="147">
        <v>683.1</v>
      </c>
      <c r="D18" s="148"/>
      <c r="E18" s="147">
        <v>477.3</v>
      </c>
      <c r="F18" s="147">
        <v>523.20000000000005</v>
      </c>
      <c r="G18" s="14"/>
      <c r="H18" s="147">
        <v>609.65</v>
      </c>
      <c r="I18" s="147">
        <v>679.65</v>
      </c>
      <c r="J18" s="148"/>
      <c r="K18" s="147">
        <v>571.65</v>
      </c>
      <c r="L18" s="147">
        <v>547.54999999999995</v>
      </c>
      <c r="M18" s="148"/>
      <c r="N18" s="147">
        <v>560.84</v>
      </c>
      <c r="O18" s="147">
        <v>565.62</v>
      </c>
      <c r="P18" s="148"/>
      <c r="Q18" s="147">
        <v>565.69000000000005</v>
      </c>
      <c r="R18" s="147">
        <v>647.5</v>
      </c>
    </row>
    <row r="19" spans="1:18" x14ac:dyDescent="0.25">
      <c r="A19" s="226"/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8"/>
    </row>
    <row r="20" spans="1:18" x14ac:dyDescent="0.25">
      <c r="A20" s="231" t="s">
        <v>70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</row>
    <row r="21" spans="1:18" x14ac:dyDescent="0.25">
      <c r="A21" s="226" t="s">
        <v>14</v>
      </c>
      <c r="B21" s="227"/>
      <c r="C21" s="228"/>
      <c r="D21" s="161" t="s">
        <v>16</v>
      </c>
      <c r="E21" s="162"/>
      <c r="F21" s="163"/>
      <c r="G21" s="226" t="s">
        <v>17</v>
      </c>
      <c r="H21" s="227"/>
      <c r="I21" s="228"/>
      <c r="J21" s="231" t="s">
        <v>19</v>
      </c>
      <c r="K21" s="231"/>
      <c r="L21" s="231"/>
      <c r="M21" s="226" t="s">
        <v>20</v>
      </c>
      <c r="N21" s="227"/>
      <c r="O21" s="228"/>
      <c r="P21" s="231" t="s">
        <v>21</v>
      </c>
      <c r="Q21" s="231"/>
      <c r="R21" s="231"/>
    </row>
    <row r="22" spans="1:18" ht="26.25" customHeight="1" x14ac:dyDescent="0.25">
      <c r="A22" s="18" t="s">
        <v>0</v>
      </c>
      <c r="B22" s="229" t="s">
        <v>26</v>
      </c>
      <c r="C22" s="230"/>
      <c r="D22" s="18" t="s">
        <v>0</v>
      </c>
      <c r="E22" s="229" t="s">
        <v>26</v>
      </c>
      <c r="F22" s="230"/>
      <c r="G22" s="19" t="s">
        <v>0</v>
      </c>
      <c r="H22" s="229" t="s">
        <v>26</v>
      </c>
      <c r="I22" s="230"/>
      <c r="J22" s="18" t="s">
        <v>0</v>
      </c>
      <c r="K22" s="229" t="s">
        <v>26</v>
      </c>
      <c r="L22" s="230"/>
      <c r="M22" s="18" t="s">
        <v>0</v>
      </c>
      <c r="N22" s="229" t="s">
        <v>26</v>
      </c>
      <c r="O22" s="230"/>
      <c r="P22" s="18" t="s">
        <v>0</v>
      </c>
      <c r="Q22" s="229" t="s">
        <v>26</v>
      </c>
      <c r="R22" s="230"/>
    </row>
    <row r="23" spans="1:18" ht="25.5" x14ac:dyDescent="0.25">
      <c r="A23" s="20"/>
      <c r="B23" s="21" t="s">
        <v>67</v>
      </c>
      <c r="C23" s="16" t="s">
        <v>94</v>
      </c>
      <c r="D23" s="20"/>
      <c r="E23" s="21" t="s">
        <v>67</v>
      </c>
      <c r="F23" s="16" t="s">
        <v>94</v>
      </c>
      <c r="G23" s="19"/>
      <c r="H23" s="21" t="s">
        <v>67</v>
      </c>
      <c r="I23" s="16" t="s">
        <v>94</v>
      </c>
      <c r="J23" s="20"/>
      <c r="K23" s="21" t="s">
        <v>67</v>
      </c>
      <c r="L23" s="16" t="s">
        <v>94</v>
      </c>
      <c r="M23" s="20"/>
      <c r="N23" s="21" t="s">
        <v>67</v>
      </c>
      <c r="O23" s="16" t="s">
        <v>94</v>
      </c>
      <c r="P23" s="20"/>
      <c r="Q23" s="31" t="s">
        <v>67</v>
      </c>
      <c r="R23" s="16" t="s">
        <v>94</v>
      </c>
    </row>
    <row r="24" spans="1:18" ht="30" x14ac:dyDescent="0.25">
      <c r="A24" s="13"/>
      <c r="B24" s="25"/>
      <c r="C24" s="25"/>
      <c r="D24" s="13" t="s">
        <v>30</v>
      </c>
      <c r="E24" s="22">
        <v>100</v>
      </c>
      <c r="F24" s="23">
        <v>100</v>
      </c>
      <c r="G24" s="15" t="s">
        <v>71</v>
      </c>
      <c r="H24" s="23">
        <v>60</v>
      </c>
      <c r="I24" s="23" t="s">
        <v>91</v>
      </c>
      <c r="J24" s="36"/>
      <c r="K24" s="36"/>
      <c r="L24" s="23"/>
      <c r="M24" s="13" t="s">
        <v>30</v>
      </c>
      <c r="N24" s="22">
        <v>100</v>
      </c>
      <c r="O24" s="22">
        <v>100</v>
      </c>
      <c r="P24" s="15" t="s">
        <v>152</v>
      </c>
      <c r="Q24" s="23">
        <v>80</v>
      </c>
      <c r="R24" s="23">
        <v>100</v>
      </c>
    </row>
    <row r="25" spans="1:18" ht="60" x14ac:dyDescent="0.25">
      <c r="A25" s="13" t="s">
        <v>175</v>
      </c>
      <c r="B25" s="24" t="s">
        <v>151</v>
      </c>
      <c r="C25" s="24" t="s">
        <v>151</v>
      </c>
      <c r="D25" s="13" t="s">
        <v>92</v>
      </c>
      <c r="E25" s="25" t="s">
        <v>22</v>
      </c>
      <c r="F25" s="25" t="s">
        <v>54</v>
      </c>
      <c r="G25" s="13" t="s">
        <v>166</v>
      </c>
      <c r="H25" s="25" t="s">
        <v>23</v>
      </c>
      <c r="I25" s="25" t="s">
        <v>23</v>
      </c>
      <c r="J25" s="13" t="s">
        <v>109</v>
      </c>
      <c r="K25" s="32" t="s">
        <v>96</v>
      </c>
      <c r="L25" s="32" t="s">
        <v>96</v>
      </c>
      <c r="M25" s="13" t="s">
        <v>76</v>
      </c>
      <c r="N25" s="25" t="s">
        <v>22</v>
      </c>
      <c r="O25" s="25" t="s">
        <v>22</v>
      </c>
      <c r="P25" s="35" t="s">
        <v>107</v>
      </c>
      <c r="Q25" s="25">
        <v>90</v>
      </c>
      <c r="R25" s="25">
        <v>75</v>
      </c>
    </row>
    <row r="26" spans="1:18" ht="75" x14ac:dyDescent="0.25">
      <c r="A26" s="15" t="s">
        <v>140</v>
      </c>
      <c r="B26" s="26" t="s">
        <v>159</v>
      </c>
      <c r="C26" s="26" t="s">
        <v>173</v>
      </c>
      <c r="D26" s="36"/>
      <c r="E26" s="36"/>
      <c r="F26" s="36"/>
      <c r="G26" s="13" t="s">
        <v>160</v>
      </c>
      <c r="H26" s="25" t="s">
        <v>100</v>
      </c>
      <c r="I26" s="25">
        <v>180</v>
      </c>
      <c r="J26" s="15" t="s">
        <v>137</v>
      </c>
      <c r="K26" s="23" t="s">
        <v>73</v>
      </c>
      <c r="L26" s="23">
        <v>200</v>
      </c>
      <c r="M26" s="36"/>
      <c r="N26" s="36"/>
      <c r="O26" s="36"/>
      <c r="P26" s="15" t="s">
        <v>35</v>
      </c>
      <c r="Q26" s="26" t="s">
        <v>100</v>
      </c>
      <c r="R26" s="26" t="s">
        <v>100</v>
      </c>
    </row>
    <row r="27" spans="1:18" ht="60" x14ac:dyDescent="0.25">
      <c r="A27" s="13" t="s">
        <v>110</v>
      </c>
      <c r="B27" s="25" t="s">
        <v>51</v>
      </c>
      <c r="C27" s="25" t="s">
        <v>51</v>
      </c>
      <c r="D27" s="13" t="s">
        <v>72</v>
      </c>
      <c r="E27" s="25" t="s">
        <v>50</v>
      </c>
      <c r="F27" s="25" t="s">
        <v>50</v>
      </c>
      <c r="G27" s="13" t="s">
        <v>133</v>
      </c>
      <c r="H27" s="25">
        <v>200</v>
      </c>
      <c r="I27" s="25">
        <v>200</v>
      </c>
      <c r="J27" s="13" t="s">
        <v>174</v>
      </c>
      <c r="K27" s="24" t="s">
        <v>104</v>
      </c>
      <c r="L27" s="24" t="s">
        <v>51</v>
      </c>
      <c r="M27" s="15" t="s">
        <v>82</v>
      </c>
      <c r="N27" s="23">
        <v>200</v>
      </c>
      <c r="O27" s="23">
        <v>200</v>
      </c>
      <c r="P27" s="13" t="s">
        <v>69</v>
      </c>
      <c r="Q27" s="25" t="s">
        <v>51</v>
      </c>
      <c r="R27" s="25" t="s">
        <v>51</v>
      </c>
    </row>
    <row r="28" spans="1:18" x14ac:dyDescent="0.25">
      <c r="A28" s="13" t="s">
        <v>28</v>
      </c>
      <c r="B28" s="22">
        <v>25</v>
      </c>
      <c r="C28" s="22">
        <v>30</v>
      </c>
      <c r="D28" s="13" t="s">
        <v>28</v>
      </c>
      <c r="E28" s="22">
        <v>25</v>
      </c>
      <c r="F28" s="22">
        <v>20</v>
      </c>
      <c r="G28" s="13" t="s">
        <v>28</v>
      </c>
      <c r="H28" s="22">
        <v>35</v>
      </c>
      <c r="I28" s="22">
        <v>30</v>
      </c>
      <c r="J28" s="13" t="s">
        <v>28</v>
      </c>
      <c r="K28" s="22">
        <v>30</v>
      </c>
      <c r="L28" s="22">
        <v>30</v>
      </c>
      <c r="M28" s="13" t="s">
        <v>28</v>
      </c>
      <c r="N28" s="22">
        <v>30</v>
      </c>
      <c r="O28" s="22">
        <v>30</v>
      </c>
      <c r="P28" s="13" t="s">
        <v>28</v>
      </c>
      <c r="Q28" s="22">
        <v>30</v>
      </c>
      <c r="R28" s="22" t="s">
        <v>91</v>
      </c>
    </row>
    <row r="29" spans="1:18" x14ac:dyDescent="0.25">
      <c r="A29" s="13" t="s">
        <v>29</v>
      </c>
      <c r="B29" s="22">
        <v>30</v>
      </c>
      <c r="C29" s="22">
        <v>40</v>
      </c>
      <c r="D29" s="13" t="s">
        <v>29</v>
      </c>
      <c r="E29" s="22">
        <v>20</v>
      </c>
      <c r="F29" s="22">
        <v>30</v>
      </c>
      <c r="G29" s="13" t="s">
        <v>29</v>
      </c>
      <c r="H29" s="22" t="s">
        <v>91</v>
      </c>
      <c r="I29" s="22">
        <v>40</v>
      </c>
      <c r="J29" s="13" t="s">
        <v>29</v>
      </c>
      <c r="K29" s="22" t="s">
        <v>91</v>
      </c>
      <c r="L29" s="22">
        <v>30</v>
      </c>
      <c r="M29" s="13" t="s">
        <v>29</v>
      </c>
      <c r="N29" s="22" t="s">
        <v>91</v>
      </c>
      <c r="O29" s="22">
        <v>30</v>
      </c>
      <c r="P29" s="13" t="s">
        <v>29</v>
      </c>
      <c r="Q29" s="22" t="s">
        <v>91</v>
      </c>
      <c r="R29" s="22">
        <v>25</v>
      </c>
    </row>
    <row r="30" spans="1:18" x14ac:dyDescent="0.25">
      <c r="A30" s="27" t="s">
        <v>15</v>
      </c>
      <c r="B30" s="28">
        <v>500</v>
      </c>
      <c r="C30" s="28">
        <v>553</v>
      </c>
      <c r="D30" s="27" t="s">
        <v>15</v>
      </c>
      <c r="E30" s="28">
        <v>545</v>
      </c>
      <c r="F30" s="28">
        <v>600</v>
      </c>
      <c r="G30" s="27" t="s">
        <v>15</v>
      </c>
      <c r="H30" s="28">
        <v>548</v>
      </c>
      <c r="I30" s="28">
        <v>550</v>
      </c>
      <c r="J30" s="27" t="s">
        <v>15</v>
      </c>
      <c r="K30" s="28">
        <v>513</v>
      </c>
      <c r="L30" s="28">
        <v>560</v>
      </c>
      <c r="M30" s="27" t="s">
        <v>15</v>
      </c>
      <c r="N30" s="28">
        <v>530</v>
      </c>
      <c r="O30" s="28">
        <v>560</v>
      </c>
      <c r="P30" s="27" t="s">
        <v>15</v>
      </c>
      <c r="Q30" s="28">
        <v>553</v>
      </c>
      <c r="R30" s="28">
        <v>553</v>
      </c>
    </row>
    <row r="31" spans="1:18" x14ac:dyDescent="0.25">
      <c r="A31" s="30" t="s">
        <v>60</v>
      </c>
      <c r="B31" s="147">
        <v>20.14</v>
      </c>
      <c r="C31" s="147">
        <v>23.06</v>
      </c>
      <c r="D31" s="30"/>
      <c r="E31" s="147">
        <v>19.64</v>
      </c>
      <c r="F31" s="147">
        <v>22.94</v>
      </c>
      <c r="G31" s="148"/>
      <c r="H31" s="147">
        <v>15.79</v>
      </c>
      <c r="I31" s="147">
        <v>17.809999999999999</v>
      </c>
      <c r="J31" s="148"/>
      <c r="K31" s="147">
        <v>16.170000000000002</v>
      </c>
      <c r="L31" s="147">
        <v>18.190000000000001</v>
      </c>
      <c r="M31" s="148"/>
      <c r="N31" s="147">
        <v>15.82</v>
      </c>
      <c r="O31" s="147">
        <v>17.8</v>
      </c>
      <c r="P31" s="148"/>
      <c r="Q31" s="147">
        <v>20.14</v>
      </c>
      <c r="R31" s="147">
        <v>18.670000000000002</v>
      </c>
    </row>
    <row r="32" spans="1:18" x14ac:dyDescent="0.25">
      <c r="A32" s="30" t="s">
        <v>61</v>
      </c>
      <c r="B32" s="147">
        <v>18.78</v>
      </c>
      <c r="C32" s="147">
        <v>22.02</v>
      </c>
      <c r="D32" s="30"/>
      <c r="E32" s="147">
        <v>20.41</v>
      </c>
      <c r="F32" s="147">
        <v>24.06</v>
      </c>
      <c r="G32" s="148"/>
      <c r="H32" s="147">
        <v>16.39</v>
      </c>
      <c r="I32" s="147">
        <v>18.489999999999998</v>
      </c>
      <c r="J32" s="148"/>
      <c r="K32" s="147">
        <v>16.57</v>
      </c>
      <c r="L32" s="147">
        <v>17.48</v>
      </c>
      <c r="M32" s="148"/>
      <c r="N32" s="147">
        <v>16.41</v>
      </c>
      <c r="O32" s="147">
        <v>17.77</v>
      </c>
      <c r="P32" s="148"/>
      <c r="Q32" s="147">
        <v>19.48</v>
      </c>
      <c r="R32" s="147">
        <v>19.239999999999998</v>
      </c>
    </row>
    <row r="33" spans="1:18" x14ac:dyDescent="0.25">
      <c r="A33" s="14" t="s">
        <v>62</v>
      </c>
      <c r="B33" s="147">
        <v>79.59</v>
      </c>
      <c r="C33" s="147">
        <v>90.99</v>
      </c>
      <c r="D33" s="14"/>
      <c r="E33" s="147">
        <v>79.78</v>
      </c>
      <c r="F33" s="147">
        <v>93.32</v>
      </c>
      <c r="G33" s="148"/>
      <c r="H33" s="147">
        <v>64.34</v>
      </c>
      <c r="I33" s="147">
        <v>76.83</v>
      </c>
      <c r="J33" s="148"/>
      <c r="K33" s="147">
        <v>63.98</v>
      </c>
      <c r="L33" s="147">
        <v>74.33</v>
      </c>
      <c r="M33" s="148"/>
      <c r="N33" s="147">
        <v>65.930000000000007</v>
      </c>
      <c r="O33" s="147">
        <v>77.81</v>
      </c>
      <c r="P33" s="148"/>
      <c r="Q33" s="147">
        <v>82.99</v>
      </c>
      <c r="R33" s="147">
        <v>73.3</v>
      </c>
    </row>
    <row r="34" spans="1:18" x14ac:dyDescent="0.25">
      <c r="A34" s="14" t="s">
        <v>63</v>
      </c>
      <c r="B34" s="147">
        <v>558.75</v>
      </c>
      <c r="C34" s="147">
        <v>646.5</v>
      </c>
      <c r="D34" s="14"/>
      <c r="E34" s="147">
        <v>593.77</v>
      </c>
      <c r="F34" s="147">
        <v>703.2</v>
      </c>
      <c r="G34" s="148"/>
      <c r="H34" s="147">
        <v>467.98</v>
      </c>
      <c r="I34" s="147">
        <v>564.5</v>
      </c>
      <c r="J34" s="148"/>
      <c r="K34" s="147">
        <v>489.05</v>
      </c>
      <c r="L34" s="147">
        <v>526.71</v>
      </c>
      <c r="M34" s="148"/>
      <c r="N34" s="147">
        <v>481.8</v>
      </c>
      <c r="O34" s="147">
        <v>541.20000000000005</v>
      </c>
      <c r="P34" s="148"/>
      <c r="Q34" s="147">
        <v>608.14</v>
      </c>
      <c r="R34" s="147">
        <v>568.11</v>
      </c>
    </row>
    <row r="35" spans="1:18" x14ac:dyDescent="0.25">
      <c r="A35" s="124"/>
      <c r="B35" s="125"/>
      <c r="C35" s="125"/>
      <c r="D35" s="125"/>
      <c r="E35" s="125"/>
      <c r="F35" s="125"/>
      <c r="J35" s="125"/>
      <c r="K35" s="125"/>
      <c r="L35" s="125"/>
      <c r="M35" s="125"/>
      <c r="N35" s="125"/>
      <c r="O35" s="125"/>
      <c r="P35" s="125"/>
      <c r="Q35" s="125"/>
      <c r="R35" s="126"/>
    </row>
    <row r="36" spans="1:18" ht="20.25" x14ac:dyDescent="0.3">
      <c r="A36" s="170" t="s">
        <v>176</v>
      </c>
      <c r="B36" s="170"/>
      <c r="C36" s="170"/>
      <c r="D36" s="170"/>
      <c r="E36" s="170"/>
      <c r="F36" s="170"/>
      <c r="G36" s="170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</row>
    <row r="37" spans="1:18" x14ac:dyDescent="0.25">
      <c r="A37" s="176" t="s">
        <v>182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27"/>
      <c r="N37" s="127"/>
      <c r="O37" s="127"/>
      <c r="P37" s="127"/>
      <c r="Q37" s="127"/>
      <c r="R37" s="127"/>
    </row>
    <row r="38" spans="1:18" x14ac:dyDescent="0.25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</row>
    <row r="39" spans="1:18" x14ac:dyDescent="0.25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</row>
    <row r="40" spans="1:18" x14ac:dyDescent="0.25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</row>
  </sheetData>
  <mergeCells count="31">
    <mergeCell ref="K6:L6"/>
    <mergeCell ref="A21:C21"/>
    <mergeCell ref="M21:O21"/>
    <mergeCell ref="J21:L21"/>
    <mergeCell ref="N6:O6"/>
    <mergeCell ref="H6:I6"/>
    <mergeCell ref="E22:F22"/>
    <mergeCell ref="Q22:R22"/>
    <mergeCell ref="A19:R19"/>
    <mergeCell ref="B22:C22"/>
    <mergeCell ref="A4:R4"/>
    <mergeCell ref="D5:F5"/>
    <mergeCell ref="G21:I21"/>
    <mergeCell ref="N22:O22"/>
    <mergeCell ref="P21:R21"/>
    <mergeCell ref="H22:I22"/>
    <mergeCell ref="K22:L22"/>
    <mergeCell ref="M5:O5"/>
    <mergeCell ref="E6:F6"/>
    <mergeCell ref="Q6:R6"/>
    <mergeCell ref="B6:C6"/>
    <mergeCell ref="A20:R20"/>
    <mergeCell ref="A1:Q1"/>
    <mergeCell ref="A2:G2"/>
    <mergeCell ref="A3:G3"/>
    <mergeCell ref="A5:C5"/>
    <mergeCell ref="G5:I5"/>
    <mergeCell ref="L2:O2"/>
    <mergeCell ref="P5:R5"/>
    <mergeCell ref="J5:L5"/>
    <mergeCell ref="M3:O3"/>
  </mergeCells>
  <pageMargins left="0" right="0" top="0" bottom="0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Меню младшие 1-4 кл</vt:lpstr>
      <vt:lpstr>Меню старшие 5-11 кл </vt:lpstr>
      <vt:lpstr>Замена 1 неделя</vt:lpstr>
      <vt:lpstr>Замена 2 неделя</vt:lpstr>
      <vt:lpstr>Меню сокращенное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Акрям</cp:lastModifiedBy>
  <cp:lastPrinted>2024-08-09T06:45:19Z</cp:lastPrinted>
  <dcterms:created xsi:type="dcterms:W3CDTF">2020-08-10T12:56:14Z</dcterms:created>
  <dcterms:modified xsi:type="dcterms:W3CDTF">2024-09-30T15:09:06Z</dcterms:modified>
</cp:coreProperties>
</file>